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FS3\INV\w0322pfl\Plocha\"/>
    </mc:Choice>
  </mc:AlternateContent>
  <bookViews>
    <workbookView xWindow="0" yWindow="0" windowWidth="0" windowHeight="0"/>
  </bookViews>
  <sheets>
    <sheet name="Rekapitulace stavby" sheetId="1" r:id="rId1"/>
    <sheet name="0 - VRN" sheetId="2" r:id="rId2"/>
    <sheet name="1 - SO 101 Místní komunikace" sheetId="3" r:id="rId3"/>
    <sheet name="2 - SO 301 Odvodnění" sheetId="4" r:id="rId4"/>
    <sheet name="3 - SO 401 Veřejné osvětlení" sheetId="5" r:id="rId5"/>
    <sheet name="4 - SO 402 Ochrana sdělov..." sheetId="6" r:id="rId6"/>
    <sheet name="a - Výsadba" sheetId="7" r:id="rId7"/>
    <sheet name="b - Následná péče" sheetId="8" r:id="rId8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'0 - VRN'!$C$119:$K$132</definedName>
    <definedName name="_xlnm.Print_Area" localSheetId="1">'0 - VRN'!$C$4:$J$76,'0 - VRN'!$C$82:$J$101,'0 - VRN'!$C$107:$J$132</definedName>
    <definedName name="_xlnm.Print_Titles" localSheetId="1">'0 - VRN'!$119:$119</definedName>
    <definedName name="_xlnm._FilterDatabase" localSheetId="2" hidden="1">'1 - SO 101 Místní komunikace'!$C$124:$K$412</definedName>
    <definedName name="_xlnm.Print_Area" localSheetId="2">'1 - SO 101 Místní komunikace'!$C$4:$J$76,'1 - SO 101 Místní komunikace'!$C$82:$J$106,'1 - SO 101 Místní komunikace'!$C$112:$J$412</definedName>
    <definedName name="_xlnm.Print_Titles" localSheetId="2">'1 - SO 101 Místní komunikace'!$124:$124</definedName>
    <definedName name="_xlnm._FilterDatabase" localSheetId="3" hidden="1">'2 - SO 301 Odvodnění'!$C$122:$K$174</definedName>
    <definedName name="_xlnm.Print_Area" localSheetId="3">'2 - SO 301 Odvodnění'!$C$4:$J$76,'2 - SO 301 Odvodnění'!$C$82:$J$104,'2 - SO 301 Odvodnění'!$C$110:$J$174</definedName>
    <definedName name="_xlnm.Print_Titles" localSheetId="3">'2 - SO 301 Odvodnění'!$122:$122</definedName>
    <definedName name="_xlnm._FilterDatabase" localSheetId="4" hidden="1">'3 - SO 401 Veřejné osvětlení'!$C$118:$K$184</definedName>
    <definedName name="_xlnm.Print_Area" localSheetId="4">'3 - SO 401 Veřejné osvětlení'!$C$4:$J$76,'3 - SO 401 Veřejné osvětlení'!$C$82:$J$100,'3 - SO 401 Veřejné osvětlení'!$C$106:$J$184</definedName>
    <definedName name="_xlnm.Print_Titles" localSheetId="4">'3 - SO 401 Veřejné osvětlení'!$118:$118</definedName>
    <definedName name="_xlnm._FilterDatabase" localSheetId="5" hidden="1">'4 - SO 402 Ochrana sdělov...'!$C$118:$K$136</definedName>
    <definedName name="_xlnm.Print_Area" localSheetId="5">'4 - SO 402 Ochrana sdělov...'!$C$4:$J$76,'4 - SO 402 Ochrana sdělov...'!$C$82:$J$100,'4 - SO 402 Ochrana sdělov...'!$C$106:$J$136</definedName>
    <definedName name="_xlnm.Print_Titles" localSheetId="5">'4 - SO 402 Ochrana sdělov...'!$118:$118</definedName>
    <definedName name="_xlnm._FilterDatabase" localSheetId="6" hidden="1">'a - Výsadba'!$C$123:$K$157</definedName>
    <definedName name="_xlnm.Print_Area" localSheetId="6">'a - Výsadba'!$C$4:$J$76,'a - Výsadba'!$C$82:$J$103,'a - Výsadba'!$C$109:$J$157</definedName>
    <definedName name="_xlnm.Print_Titles" localSheetId="6">'a - Výsadba'!$123:$123</definedName>
    <definedName name="_xlnm._FilterDatabase" localSheetId="7" hidden="1">'b - Následná péče'!$C$123:$K$148</definedName>
    <definedName name="_xlnm.Print_Area" localSheetId="7">'b - Následná péče'!$C$4:$J$76,'b - Následná péče'!$C$82:$J$103,'b - Následná péče'!$C$109:$J$148</definedName>
    <definedName name="_xlnm.Print_Titles" localSheetId="7">'b - Následná péče'!$123:$123</definedName>
  </definedNames>
  <calcPr/>
</workbook>
</file>

<file path=xl/calcChain.xml><?xml version="1.0" encoding="utf-8"?>
<calcChain xmlns="http://schemas.openxmlformats.org/spreadsheetml/2006/main">
  <c i="8" l="1" r="J39"/>
  <c r="J38"/>
  <c i="1" r="AY102"/>
  <c i="8" r="J37"/>
  <c i="1" r="AX102"/>
  <c i="8"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91"/>
  <c r="E89"/>
  <c r="J26"/>
  <c r="E26"/>
  <c r="J94"/>
  <c r="J25"/>
  <c r="J23"/>
  <c r="E23"/>
  <c r="J120"/>
  <c r="J22"/>
  <c r="J20"/>
  <c r="E20"/>
  <c r="F121"/>
  <c r="J19"/>
  <c r="J17"/>
  <c r="E17"/>
  <c r="F120"/>
  <c r="J16"/>
  <c r="J14"/>
  <c r="J118"/>
  <c r="E7"/>
  <c r="E85"/>
  <c i="7" r="J39"/>
  <c r="J38"/>
  <c i="1" r="AY101"/>
  <c i="7" r="J37"/>
  <c i="1" r="AX101"/>
  <c i="7"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93"/>
  <c r="J22"/>
  <c r="J20"/>
  <c r="E20"/>
  <c r="F94"/>
  <c r="J19"/>
  <c r="J17"/>
  <c r="E17"/>
  <c r="F93"/>
  <c r="J16"/>
  <c r="J14"/>
  <c r="J118"/>
  <c r="E7"/>
  <c r="E112"/>
  <c i="6" r="J37"/>
  <c r="J36"/>
  <c i="1" r="AY99"/>
  <c i="6" r="J35"/>
  <c i="1" r="AX99"/>
  <c i="6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91"/>
  <c r="J20"/>
  <c r="J18"/>
  <c r="E18"/>
  <c r="F116"/>
  <c r="J17"/>
  <c r="J15"/>
  <c r="E15"/>
  <c r="F115"/>
  <c r="J14"/>
  <c r="J12"/>
  <c r="J89"/>
  <c r="E7"/>
  <c r="E85"/>
  <c i="5" r="J37"/>
  <c r="J36"/>
  <c i="1" r="AY98"/>
  <c i="5" r="J35"/>
  <c i="1" r="AX98"/>
  <c i="5"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113"/>
  <c r="E7"/>
  <c r="E109"/>
  <c i="4" r="J37"/>
  <c r="J36"/>
  <c i="1" r="AY97"/>
  <c i="4" r="J35"/>
  <c i="1" r="AX97"/>
  <c i="4" r="BI174"/>
  <c r="BH174"/>
  <c r="BG174"/>
  <c r="BF174"/>
  <c r="T174"/>
  <c r="T173"/>
  <c r="R174"/>
  <c r="R173"/>
  <c r="P174"/>
  <c r="P173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T155"/>
  <c r="R156"/>
  <c r="R155"/>
  <c r="P156"/>
  <c r="P155"/>
  <c r="BI154"/>
  <c r="BH154"/>
  <c r="BG154"/>
  <c r="BF154"/>
  <c r="T154"/>
  <c r="T153"/>
  <c r="R154"/>
  <c r="R153"/>
  <c r="P154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92"/>
  <c r="J17"/>
  <c r="J15"/>
  <c r="E15"/>
  <c r="F119"/>
  <c r="J14"/>
  <c r="J12"/>
  <c r="J89"/>
  <c r="E7"/>
  <c r="E113"/>
  <c i="3" r="J37"/>
  <c r="J36"/>
  <c i="1" r="AY96"/>
  <c i="3" r="J35"/>
  <c i="1" r="AX96"/>
  <c i="3" r="BI412"/>
  <c r="BH412"/>
  <c r="BG412"/>
  <c r="BF412"/>
  <c r="T412"/>
  <c r="T411"/>
  <c r="R412"/>
  <c r="R411"/>
  <c r="P412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4"/>
  <c r="BH404"/>
  <c r="BG404"/>
  <c r="BF404"/>
  <c r="T404"/>
  <c r="R404"/>
  <c r="P404"/>
  <c r="BI403"/>
  <c r="BH403"/>
  <c r="BG403"/>
  <c r="BF403"/>
  <c r="T403"/>
  <c r="R403"/>
  <c r="P403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2"/>
  <c r="BH372"/>
  <c r="BG372"/>
  <c r="BF372"/>
  <c r="T372"/>
  <c r="R372"/>
  <c r="P372"/>
  <c r="BI371"/>
  <c r="BH371"/>
  <c r="BG371"/>
  <c r="BF371"/>
  <c r="T371"/>
  <c r="R371"/>
  <c r="P371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45"/>
  <c r="BH345"/>
  <c r="BG345"/>
  <c r="BF345"/>
  <c r="T345"/>
  <c r="R345"/>
  <c r="P345"/>
  <c r="BI337"/>
  <c r="BH337"/>
  <c r="BG337"/>
  <c r="BF337"/>
  <c r="T337"/>
  <c r="R337"/>
  <c r="P337"/>
  <c r="BI331"/>
  <c r="BH331"/>
  <c r="BG331"/>
  <c r="BF331"/>
  <c r="T331"/>
  <c r="R331"/>
  <c r="P331"/>
  <c r="BI327"/>
  <c r="BH327"/>
  <c r="BG327"/>
  <c r="BF327"/>
  <c r="T327"/>
  <c r="R327"/>
  <c r="P327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7"/>
  <c r="BH187"/>
  <c r="BG187"/>
  <c r="BF187"/>
  <c r="T187"/>
  <c r="R187"/>
  <c r="P187"/>
  <c r="BI181"/>
  <c r="BH181"/>
  <c r="BG181"/>
  <c r="BF181"/>
  <c r="T181"/>
  <c r="R181"/>
  <c r="P181"/>
  <c r="BI177"/>
  <c r="BH177"/>
  <c r="BG177"/>
  <c r="BF177"/>
  <c r="T177"/>
  <c r="R177"/>
  <c r="P177"/>
  <c r="BI171"/>
  <c r="BH171"/>
  <c r="BG171"/>
  <c r="BF171"/>
  <c r="T171"/>
  <c r="R171"/>
  <c r="P171"/>
  <c r="BI167"/>
  <c r="BH167"/>
  <c r="BG167"/>
  <c r="BF167"/>
  <c r="T167"/>
  <c r="R167"/>
  <c r="P167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91"/>
  <c r="J14"/>
  <c r="J12"/>
  <c r="J119"/>
  <c r="E7"/>
  <c r="E115"/>
  <c i="2" r="J37"/>
  <c r="J36"/>
  <c i="1" r="AY95"/>
  <c i="2" r="J35"/>
  <c i="1" r="AX95"/>
  <c i="2"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85"/>
  <c i="1" r="L90"/>
  <c r="AM90"/>
  <c r="AM89"/>
  <c r="L89"/>
  <c r="AM87"/>
  <c r="L87"/>
  <c r="L85"/>
  <c r="L84"/>
  <c i="2" r="BK129"/>
  <c r="J129"/>
  <c r="J123"/>
  <c r="J125"/>
  <c i="3" r="BK412"/>
  <c r="J408"/>
  <c r="BK397"/>
  <c r="J371"/>
  <c r="BK356"/>
  <c r="J345"/>
  <c r="BK302"/>
  <c r="J293"/>
  <c r="J275"/>
  <c r="BK257"/>
  <c r="BK247"/>
  <c r="J234"/>
  <c r="J213"/>
  <c r="J198"/>
  <c r="J171"/>
  <c r="BK145"/>
  <c r="BK133"/>
  <c r="J407"/>
  <c r="J397"/>
  <c r="BK382"/>
  <c r="J356"/>
  <c r="J353"/>
  <c r="BK303"/>
  <c r="J276"/>
  <c r="J253"/>
  <c r="BK241"/>
  <c r="BK230"/>
  <c r="J200"/>
  <c r="BK177"/>
  <c r="J133"/>
  <c r="BK404"/>
  <c r="J390"/>
  <c r="J355"/>
  <c r="BK345"/>
  <c r="BK287"/>
  <c r="BK278"/>
  <c r="J251"/>
  <c r="BK235"/>
  <c r="BK221"/>
  <c r="J153"/>
  <c r="J142"/>
  <c r="J231"/>
  <c r="J207"/>
  <c r="BK198"/>
  <c r="J177"/>
  <c r="BK161"/>
  <c r="J143"/>
  <c r="BK132"/>
  <c i="4" r="BK170"/>
  <c r="BK159"/>
  <c r="J149"/>
  <c r="BK137"/>
  <c r="J167"/>
  <c r="BK165"/>
  <c r="BK152"/>
  <c r="BK146"/>
  <c r="J141"/>
  <c r="J131"/>
  <c r="J174"/>
  <c r="J161"/>
  <c r="BK156"/>
  <c r="J146"/>
  <c r="BK138"/>
  <c r="J132"/>
  <c r="BK172"/>
  <c r="J160"/>
  <c r="BK154"/>
  <c r="BK144"/>
  <c r="J137"/>
  <c r="J129"/>
  <c i="5" r="BK182"/>
  <c r="J176"/>
  <c r="BK165"/>
  <c r="J153"/>
  <c r="J146"/>
  <c r="J140"/>
  <c r="J130"/>
  <c r="BK183"/>
  <c r="J175"/>
  <c r="J173"/>
  <c r="J168"/>
  <c r="BK162"/>
  <c r="J155"/>
  <c r="J149"/>
  <c r="BK136"/>
  <c r="J128"/>
  <c r="J181"/>
  <c r="BK177"/>
  <c r="BK166"/>
  <c r="J161"/>
  <c r="BK154"/>
  <c r="BK150"/>
  <c r="J141"/>
  <c r="J134"/>
  <c r="J123"/>
  <c r="J174"/>
  <c r="BK160"/>
  <c r="J154"/>
  <c r="BK146"/>
  <c r="J133"/>
  <c i="6" r="J136"/>
  <c r="BK134"/>
  <c r="J127"/>
  <c r="J135"/>
  <c r="BK131"/>
  <c r="J122"/>
  <c i="7" r="J154"/>
  <c r="J157"/>
  <c r="J153"/>
  <c r="J152"/>
  <c r="J146"/>
  <c r="J136"/>
  <c r="J131"/>
  <c r="BK142"/>
  <c r="BK139"/>
  <c r="BK128"/>
  <c r="BK154"/>
  <c r="BK148"/>
  <c r="BK137"/>
  <c i="8" r="J142"/>
  <c r="J140"/>
  <c r="BK133"/>
  <c r="J145"/>
  <c r="BK143"/>
  <c r="BK140"/>
  <c r="J135"/>
  <c r="BK131"/>
  <c r="J128"/>
  <c r="J143"/>
  <c r="BK142"/>
  <c r="J132"/>
  <c r="BK146"/>
  <c r="J138"/>
  <c r="J130"/>
  <c i="2" r="BK125"/>
  <c r="J128"/>
  <c r="BK128"/>
  <c r="BK123"/>
  <c i="3" r="BK409"/>
  <c r="J404"/>
  <c r="J394"/>
  <c r="BK358"/>
  <c r="BK352"/>
  <c r="BK305"/>
  <c r="BK295"/>
  <c r="J271"/>
  <c r="BK253"/>
  <c r="BK244"/>
  <c r="J230"/>
  <c r="J210"/>
  <c r="BK197"/>
  <c r="J181"/>
  <c r="J157"/>
  <c r="J136"/>
  <c r="J409"/>
  <c r="J398"/>
  <c r="BK390"/>
  <c r="J277"/>
  <c r="BK271"/>
  <c r="J267"/>
  <c r="J247"/>
  <c r="BK234"/>
  <c r="J225"/>
  <c r="BK204"/>
  <c r="BK136"/>
  <c r="BK128"/>
  <c r="BK398"/>
  <c r="BK386"/>
  <c r="BK357"/>
  <c r="J352"/>
  <c r="J305"/>
  <c r="BK293"/>
  <c r="J279"/>
  <c r="J257"/>
  <c r="BK248"/>
  <c r="BK207"/>
  <c r="BK157"/>
  <c r="J149"/>
  <c r="J128"/>
  <c r="J221"/>
  <c r="J193"/>
  <c r="J144"/>
  <c r="J140"/>
  <c r="BK131"/>
  <c i="4" r="BK167"/>
  <c r="J156"/>
  <c r="J138"/>
  <c r="J172"/>
  <c r="J166"/>
  <c r="J158"/>
  <c r="BK150"/>
  <c r="J142"/>
  <c r="J133"/>
  <c r="J127"/>
  <c r="BK162"/>
  <c r="BK160"/>
  <c r="J154"/>
  <c r="J144"/>
  <c r="J135"/>
  <c r="BK129"/>
  <c r="J170"/>
  <c r="BK161"/>
  <c r="J157"/>
  <c r="J145"/>
  <c r="J139"/>
  <c r="BK131"/>
  <c r="J126"/>
  <c i="5" r="BK170"/>
  <c r="BK167"/>
  <c r="BK158"/>
  <c r="J147"/>
  <c r="BK143"/>
  <c r="BK133"/>
  <c r="BK124"/>
  <c r="J179"/>
  <c r="BK174"/>
  <c r="J170"/>
  <c r="J166"/>
  <c r="J158"/>
  <c r="J152"/>
  <c r="BK139"/>
  <c r="BK131"/>
  <c r="J124"/>
  <c r="J183"/>
  <c r="BK172"/>
  <c r="J171"/>
  <c r="J165"/>
  <c r="J160"/>
  <c r="BK144"/>
  <c r="BK135"/>
  <c r="BK130"/>
  <c r="BK127"/>
  <c r="BK125"/>
  <c r="J169"/>
  <c r="J159"/>
  <c r="J142"/>
  <c r="J132"/>
  <c r="J126"/>
  <c i="6" r="BK135"/>
  <c r="BK133"/>
  <c r="BK122"/>
  <c r="J34"/>
  <c i="7" r="J149"/>
  <c r="BK140"/>
  <c r="J133"/>
  <c r="J127"/>
  <c r="J141"/>
  <c r="BK129"/>
  <c r="BK157"/>
  <c r="BK151"/>
  <c r="J139"/>
  <c r="J134"/>
  <c i="8" r="J131"/>
  <c r="BK138"/>
  <c r="BK137"/>
  <c r="BK136"/>
  <c r="J134"/>
  <c r="BK130"/>
  <c r="J127"/>
  <c r="J136"/>
  <c r="BK127"/>
  <c r="J148"/>
  <c r="J144"/>
  <c r="J137"/>
  <c r="J129"/>
  <c i="2" r="BK131"/>
  <c r="J131"/>
  <c r="J124"/>
  <c r="BK124"/>
  <c i="3" r="J410"/>
  <c r="BK403"/>
  <c r="BK395"/>
  <c r="J386"/>
  <c r="J357"/>
  <c r="BK351"/>
  <c r="J303"/>
  <c r="J278"/>
  <c r="J263"/>
  <c r="J248"/>
  <c r="J236"/>
  <c r="J217"/>
  <c r="BK200"/>
  <c r="BK188"/>
  <c r="BK167"/>
  <c r="BK142"/>
  <c r="J412"/>
  <c r="BK408"/>
  <c r="BK396"/>
  <c r="J358"/>
  <c r="BK355"/>
  <c r="J337"/>
  <c r="J302"/>
  <c r="J294"/>
  <c r="BK279"/>
  <c r="J250"/>
  <c r="J235"/>
  <c r="BK217"/>
  <c r="J199"/>
  <c r="BK144"/>
  <c r="BK140"/>
  <c r="BK394"/>
  <c r="BK372"/>
  <c r="BK354"/>
  <c r="BK337"/>
  <c r="J327"/>
  <c r="J283"/>
  <c r="BK276"/>
  <c r="BK250"/>
  <c r="BK237"/>
  <c r="BK225"/>
  <c r="J201"/>
  <c r="J187"/>
  <c r="BK229"/>
  <c r="J204"/>
  <c r="J188"/>
  <c r="BK171"/>
  <c r="BK153"/>
  <c r="J145"/>
  <c r="J131"/>
  <c i="4" r="BK163"/>
  <c r="BK158"/>
  <c r="BK147"/>
  <c r="J136"/>
  <c r="J130"/>
  <c r="BK169"/>
  <c r="J147"/>
  <c r="BK143"/>
  <c r="BK134"/>
  <c r="BK128"/>
  <c r="J169"/>
  <c r="J164"/>
  <c r="J152"/>
  <c r="J143"/>
  <c r="J134"/>
  <c r="J128"/>
  <c r="J168"/>
  <c r="J165"/>
  <c r="J163"/>
  <c r="J140"/>
  <c r="BK135"/>
  <c i="5" r="BK184"/>
  <c r="BK181"/>
  <c r="BK175"/>
  <c r="BK169"/>
  <c r="J148"/>
  <c r="J144"/>
  <c r="J136"/>
  <c r="BK126"/>
  <c r="J184"/>
  <c r="BK180"/>
  <c r="BK178"/>
  <c r="BK159"/>
  <c r="BK153"/>
  <c r="J143"/>
  <c r="BK141"/>
  <c r="BK129"/>
  <c r="BK121"/>
  <c r="J178"/>
  <c r="BK173"/>
  <c r="J162"/>
  <c r="BK156"/>
  <c r="BK152"/>
  <c r="BK148"/>
  <c r="J139"/>
  <c r="BK128"/>
  <c r="BK179"/>
  <c r="BK161"/>
  <c r="BK157"/>
  <c r="BK149"/>
  <c r="J135"/>
  <c r="J127"/>
  <c r="J121"/>
  <c i="6" r="BK128"/>
  <c r="J134"/>
  <c r="J128"/>
  <c r="F35"/>
  <c i="7" r="BK150"/>
  <c r="BK135"/>
  <c r="J128"/>
  <c r="BK149"/>
  <c r="BK147"/>
  <c r="J140"/>
  <c r="J130"/>
  <c r="BK143"/>
  <c r="J129"/>
  <c i="8" r="BK148"/>
  <c r="BK141"/>
  <c r="BK135"/>
  <c r="BK132"/>
  <c r="J146"/>
  <c r="BK144"/>
  <c r="J141"/>
  <c r="BK129"/>
  <c i="2" r="J132"/>
  <c r="BK132"/>
  <c r="BK127"/>
  <c r="J127"/>
  <c i="1" r="AS100"/>
  <c i="3" r="J396"/>
  <c r="J372"/>
  <c r="BK353"/>
  <c r="BK331"/>
  <c r="BK277"/>
  <c r="BK267"/>
  <c r="BK251"/>
  <c r="J237"/>
  <c r="BK228"/>
  <c r="BK199"/>
  <c r="BK187"/>
  <c r="J161"/>
  <c r="BK139"/>
  <c r="BK410"/>
  <c r="J403"/>
  <c r="BK371"/>
  <c r="J354"/>
  <c r="BK327"/>
  <c r="J295"/>
  <c r="J287"/>
  <c r="BK283"/>
  <c r="BK263"/>
  <c r="J244"/>
  <c r="BK236"/>
  <c r="J229"/>
  <c r="BK213"/>
  <c r="J197"/>
  <c r="BK407"/>
  <c r="J395"/>
  <c r="J382"/>
  <c r="J351"/>
  <c r="J331"/>
  <c r="BK294"/>
  <c r="BK275"/>
  <c r="J241"/>
  <c r="BK231"/>
  <c r="BK210"/>
  <c r="BK193"/>
  <c r="BK143"/>
  <c r="J132"/>
  <c r="J228"/>
  <c r="BK201"/>
  <c r="BK181"/>
  <c r="J167"/>
  <c r="BK149"/>
  <c r="J139"/>
  <c i="4" r="BK174"/>
  <c r="J162"/>
  <c r="J151"/>
  <c r="BK140"/>
  <c r="BK132"/>
  <c r="J159"/>
  <c r="BK151"/>
  <c r="BK145"/>
  <c r="BK139"/>
  <c r="BK130"/>
  <c r="BK168"/>
  <c r="BK157"/>
  <c r="J150"/>
  <c r="BK142"/>
  <c r="BK133"/>
  <c r="BK126"/>
  <c r="BK166"/>
  <c r="BK164"/>
  <c r="BK149"/>
  <c r="BK141"/>
  <c r="BK136"/>
  <c r="BK127"/>
  <c i="5" r="J177"/>
  <c r="J172"/>
  <c r="BK163"/>
  <c r="BK151"/>
  <c r="J145"/>
  <c r="J137"/>
  <c r="BK132"/>
  <c r="J122"/>
  <c r="J182"/>
  <c r="BK171"/>
  <c r="J167"/>
  <c r="J157"/>
  <c r="J150"/>
  <c r="BK142"/>
  <c r="BK140"/>
  <c r="BK123"/>
  <c r="J180"/>
  <c r="BK176"/>
  <c r="J163"/>
  <c r="BK155"/>
  <c r="J151"/>
  <c r="BK145"/>
  <c r="BK137"/>
  <c r="J131"/>
  <c r="BK122"/>
  <c r="BK168"/>
  <c r="J156"/>
  <c r="BK147"/>
  <c r="BK134"/>
  <c r="J129"/>
  <c r="J125"/>
  <c i="6" r="J131"/>
  <c r="BK136"/>
  <c r="J133"/>
  <c r="BK127"/>
  <c i="7" r="J155"/>
  <c r="BK153"/>
  <c r="BK152"/>
  <c r="J151"/>
  <c r="BK146"/>
  <c r="BK145"/>
  <c r="J143"/>
  <c r="J142"/>
  <c r="BK141"/>
  <c r="BK138"/>
  <c r="J137"/>
  <c r="BK136"/>
  <c r="J135"/>
  <c r="BK134"/>
  <c r="BK132"/>
  <c r="BK131"/>
  <c r="BK130"/>
  <c r="BK127"/>
  <c r="BK155"/>
  <c r="J147"/>
  <c r="J138"/>
  <c r="J132"/>
  <c r="J150"/>
  <c r="J148"/>
  <c r="J145"/>
  <c r="BK133"/>
  <c i="8" r="BK134"/>
  <c r="BK145"/>
  <c r="J133"/>
  <c r="BK128"/>
  <c i="2" l="1" r="P122"/>
  <c r="P126"/>
  <c r="T130"/>
  <c i="3" r="R127"/>
  <c r="T141"/>
  <c r="T240"/>
  <c r="R249"/>
  <c r="R252"/>
  <c r="R304"/>
  <c r="R402"/>
  <c i="4" r="BK125"/>
  <c r="J125"/>
  <c r="J98"/>
  <c r="P148"/>
  <c i="6" r="BK132"/>
  <c r="J132"/>
  <c r="J99"/>
  <c i="2" r="T122"/>
  <c r="R126"/>
  <c r="R130"/>
  <c i="3" r="P127"/>
  <c r="P141"/>
  <c r="P240"/>
  <c r="T249"/>
  <c r="P252"/>
  <c r="P304"/>
  <c r="BK402"/>
  <c r="J402"/>
  <c r="J104"/>
  <c i="4" r="R125"/>
  <c r="R124"/>
  <c r="R123"/>
  <c r="R148"/>
  <c i="5" r="R138"/>
  <c r="R120"/>
  <c r="R119"/>
  <c r="R164"/>
  <c i="6" r="P121"/>
  <c r="P120"/>
  <c r="P119"/>
  <c i="1" r="AU99"/>
  <c i="6" r="P132"/>
  <c i="7" r="T126"/>
  <c i="8" r="P126"/>
  <c r="BK139"/>
  <c r="J139"/>
  <c r="J101"/>
  <c r="P139"/>
  <c i="2" r="R122"/>
  <c r="R121"/>
  <c r="R120"/>
  <c r="BK126"/>
  <c r="J126"/>
  <c r="J99"/>
  <c r="BK130"/>
  <c r="J130"/>
  <c r="J100"/>
  <c i="3" r="BK127"/>
  <c r="J127"/>
  <c r="J98"/>
  <c r="R141"/>
  <c r="R240"/>
  <c r="BK252"/>
  <c r="J252"/>
  <c r="J102"/>
  <c r="T304"/>
  <c r="P402"/>
  <c i="4" r="T125"/>
  <c r="T124"/>
  <c r="T123"/>
  <c r="T148"/>
  <c i="5" r="P138"/>
  <c r="P120"/>
  <c r="P119"/>
  <c i="1" r="AU98"/>
  <c i="5" r="BK164"/>
  <c r="J164"/>
  <c r="J99"/>
  <c r="T164"/>
  <c i="6" r="T121"/>
  <c r="T132"/>
  <c i="7" r="BK126"/>
  <c r="P126"/>
  <c r="BK144"/>
  <c r="J144"/>
  <c r="J101"/>
  <c r="T144"/>
  <c i="8" r="BK126"/>
  <c r="J126"/>
  <c r="J100"/>
  <c r="T126"/>
  <c r="T125"/>
  <c r="T124"/>
  <c r="T139"/>
  <c i="2" r="BK122"/>
  <c r="J122"/>
  <c r="J98"/>
  <c r="T126"/>
  <c r="P130"/>
  <c i="3" r="T127"/>
  <c r="BK141"/>
  <c r="J141"/>
  <c r="J99"/>
  <c r="BK240"/>
  <c r="J240"/>
  <c r="J100"/>
  <c r="BK249"/>
  <c r="J249"/>
  <c r="J101"/>
  <c r="P249"/>
  <c r="T252"/>
  <c r="BK304"/>
  <c r="J304"/>
  <c r="J103"/>
  <c r="T402"/>
  <c i="4" r="P125"/>
  <c r="P124"/>
  <c r="P123"/>
  <c i="1" r="AU97"/>
  <c i="4" r="BK148"/>
  <c r="J148"/>
  <c r="J99"/>
  <c i="5" r="BK138"/>
  <c r="J138"/>
  <c r="J98"/>
  <c r="T138"/>
  <c r="T120"/>
  <c r="T119"/>
  <c r="P164"/>
  <c i="6" r="BK121"/>
  <c r="J121"/>
  <c r="J98"/>
  <c r="R121"/>
  <c r="R120"/>
  <c r="R119"/>
  <c r="R132"/>
  <c i="7" r="R126"/>
  <c r="P144"/>
  <c r="R144"/>
  <c i="8" r="R126"/>
  <c r="R125"/>
  <c r="R124"/>
  <c r="R139"/>
  <c i="4" r="BK153"/>
  <c r="J153"/>
  <c r="J100"/>
  <c r="BK155"/>
  <c r="J155"/>
  <c r="J101"/>
  <c i="3" r="BK411"/>
  <c r="J411"/>
  <c r="J105"/>
  <c i="5" r="BK120"/>
  <c r="BK119"/>
  <c r="J119"/>
  <c i="4" r="BK171"/>
  <c r="J171"/>
  <c r="J102"/>
  <c r="BK173"/>
  <c r="J173"/>
  <c r="J103"/>
  <c i="7" r="BK156"/>
  <c r="J156"/>
  <c r="J102"/>
  <c i="8" r="BK147"/>
  <c r="J147"/>
  <c r="J102"/>
  <c i="7" r="J126"/>
  <c r="J100"/>
  <c i="8" r="F93"/>
  <c r="E112"/>
  <c r="BE127"/>
  <c r="BE131"/>
  <c r="BE133"/>
  <c r="BE134"/>
  <c r="BE135"/>
  <c r="BE136"/>
  <c r="BE138"/>
  <c r="BE142"/>
  <c r="BE143"/>
  <c r="BE148"/>
  <c r="F94"/>
  <c r="J121"/>
  <c r="BE130"/>
  <c r="BE140"/>
  <c r="BE144"/>
  <c r="BE145"/>
  <c r="BE146"/>
  <c r="J91"/>
  <c r="BE132"/>
  <c r="BE141"/>
  <c r="J93"/>
  <c r="BE128"/>
  <c r="BE129"/>
  <c r="BE137"/>
  <c i="6" r="BK120"/>
  <c r="BK119"/>
  <c r="J119"/>
  <c i="7" r="E85"/>
  <c r="J94"/>
  <c r="J120"/>
  <c r="BE129"/>
  <c r="BE130"/>
  <c r="BE132"/>
  <c r="BE134"/>
  <c r="BE139"/>
  <c r="BE141"/>
  <c r="BE146"/>
  <c r="BE148"/>
  <c r="BE152"/>
  <c r="J91"/>
  <c r="F120"/>
  <c r="BE131"/>
  <c r="BE135"/>
  <c r="BE136"/>
  <c r="BE137"/>
  <c r="BE145"/>
  <c r="BE150"/>
  <c r="BE153"/>
  <c r="BE155"/>
  <c r="BE157"/>
  <c r="F121"/>
  <c r="BE128"/>
  <c r="BE133"/>
  <c r="BE138"/>
  <c r="BE140"/>
  <c r="BE142"/>
  <c r="BE143"/>
  <c r="BE151"/>
  <c r="BE154"/>
  <c r="BE127"/>
  <c r="BE147"/>
  <c r="BE149"/>
  <c i="5" r="J96"/>
  <c r="J120"/>
  <c r="J97"/>
  <c i="6" r="F91"/>
  <c r="F92"/>
  <c r="E109"/>
  <c r="J113"/>
  <c r="J115"/>
  <c r="J116"/>
  <c r="BE122"/>
  <c r="BE128"/>
  <c r="BE131"/>
  <c r="BE136"/>
  <c i="1" r="AW99"/>
  <c r="BB99"/>
  <c i="6" r="BE127"/>
  <c r="BE133"/>
  <c r="BE134"/>
  <c r="BE135"/>
  <c i="5" r="F92"/>
  <c r="BE121"/>
  <c r="BE123"/>
  <c r="BE127"/>
  <c r="BE128"/>
  <c r="BE136"/>
  <c r="BE139"/>
  <c r="BE140"/>
  <c r="BE147"/>
  <c r="BE150"/>
  <c r="BE151"/>
  <c r="BE154"/>
  <c r="BE162"/>
  <c r="BE163"/>
  <c r="BE165"/>
  <c r="BE166"/>
  <c r="BE169"/>
  <c r="BE170"/>
  <c r="BE171"/>
  <c r="BE172"/>
  <c r="BE177"/>
  <c r="BE178"/>
  <c r="BE180"/>
  <c r="E85"/>
  <c r="J89"/>
  <c r="J116"/>
  <c r="BE125"/>
  <c r="BE129"/>
  <c r="BE131"/>
  <c r="BE133"/>
  <c r="BE137"/>
  <c r="BE141"/>
  <c r="BE142"/>
  <c r="BE148"/>
  <c r="BE158"/>
  <c r="BE167"/>
  <c r="BE179"/>
  <c r="F91"/>
  <c r="BE124"/>
  <c r="BE126"/>
  <c r="BE132"/>
  <c r="BE135"/>
  <c r="BE143"/>
  <c r="BE144"/>
  <c r="BE157"/>
  <c r="BE160"/>
  <c r="BE174"/>
  <c r="BE175"/>
  <c r="BE182"/>
  <c r="BE184"/>
  <c r="J91"/>
  <c r="BE122"/>
  <c r="BE130"/>
  <c r="BE134"/>
  <c r="BE145"/>
  <c r="BE146"/>
  <c r="BE149"/>
  <c r="BE152"/>
  <c r="BE153"/>
  <c r="BE155"/>
  <c r="BE156"/>
  <c r="BE159"/>
  <c r="BE161"/>
  <c r="BE168"/>
  <c r="BE173"/>
  <c r="BE176"/>
  <c r="BE181"/>
  <c r="BE183"/>
  <c i="3" r="BK126"/>
  <c r="J126"/>
  <c r="J97"/>
  <c i="4" r="E85"/>
  <c r="F91"/>
  <c r="F120"/>
  <c r="BE129"/>
  <c r="BE132"/>
  <c r="BE137"/>
  <c r="BE142"/>
  <c r="BE145"/>
  <c r="BE146"/>
  <c r="BE149"/>
  <c r="BE150"/>
  <c r="BE151"/>
  <c r="BE152"/>
  <c r="BE156"/>
  <c r="BE157"/>
  <c r="BE158"/>
  <c r="BE159"/>
  <c r="BE167"/>
  <c r="BE168"/>
  <c r="BE172"/>
  <c r="J117"/>
  <c r="BE130"/>
  <c r="BE131"/>
  <c r="BE135"/>
  <c r="BE138"/>
  <c r="BE139"/>
  <c r="BE140"/>
  <c r="BE144"/>
  <c r="BE147"/>
  <c r="BE164"/>
  <c r="BE165"/>
  <c r="BE166"/>
  <c r="BE170"/>
  <c r="J92"/>
  <c r="J119"/>
  <c r="BE136"/>
  <c r="BE154"/>
  <c r="BE161"/>
  <c r="BE162"/>
  <c r="BE163"/>
  <c r="BE169"/>
  <c r="BE174"/>
  <c r="BE126"/>
  <c r="BE127"/>
  <c r="BE128"/>
  <c r="BE133"/>
  <c r="BE134"/>
  <c r="BE141"/>
  <c r="BE143"/>
  <c r="BE160"/>
  <c i="3" r="J91"/>
  <c r="F121"/>
  <c r="J122"/>
  <c r="BE131"/>
  <c r="BE133"/>
  <c r="BE136"/>
  <c r="BE139"/>
  <c r="BE144"/>
  <c r="BE193"/>
  <c r="BE199"/>
  <c r="BE207"/>
  <c r="BE210"/>
  <c r="BE213"/>
  <c r="J89"/>
  <c r="BE128"/>
  <c r="BE167"/>
  <c r="BE171"/>
  <c r="BE177"/>
  <c r="BE197"/>
  <c r="BE198"/>
  <c r="BE200"/>
  <c r="BE217"/>
  <c r="BE234"/>
  <c r="BE236"/>
  <c r="BE247"/>
  <c r="BE275"/>
  <c r="BE277"/>
  <c r="BE283"/>
  <c r="BE293"/>
  <c r="BE295"/>
  <c r="BE331"/>
  <c r="BE337"/>
  <c r="BE353"/>
  <c r="BE356"/>
  <c r="BE372"/>
  <c r="BE390"/>
  <c r="BE397"/>
  <c r="BE403"/>
  <c r="F92"/>
  <c r="BE132"/>
  <c r="BE140"/>
  <c r="BE145"/>
  <c r="BE153"/>
  <c r="BE161"/>
  <c r="BE181"/>
  <c r="BE187"/>
  <c r="BE188"/>
  <c r="BE225"/>
  <c r="BE228"/>
  <c r="BE230"/>
  <c r="BE241"/>
  <c r="BE244"/>
  <c r="BE248"/>
  <c r="BE251"/>
  <c r="BE257"/>
  <c r="BE267"/>
  <c r="BE278"/>
  <c r="BE279"/>
  <c r="BE287"/>
  <c r="BE305"/>
  <c r="BE351"/>
  <c r="BE352"/>
  <c r="BE354"/>
  <c r="BE358"/>
  <c r="BE382"/>
  <c r="BE395"/>
  <c r="BE398"/>
  <c r="BE409"/>
  <c r="BE412"/>
  <c r="E85"/>
  <c r="BE142"/>
  <c r="BE143"/>
  <c r="BE149"/>
  <c r="BE157"/>
  <c r="BE201"/>
  <c r="BE204"/>
  <c r="BE221"/>
  <c r="BE229"/>
  <c r="BE231"/>
  <c r="BE235"/>
  <c r="BE237"/>
  <c r="BE250"/>
  <c r="BE253"/>
  <c r="BE263"/>
  <c r="BE271"/>
  <c r="BE276"/>
  <c r="BE294"/>
  <c r="BE302"/>
  <c r="BE303"/>
  <c r="BE327"/>
  <c r="BE345"/>
  <c r="BE355"/>
  <c r="BE357"/>
  <c r="BE371"/>
  <c r="BE386"/>
  <c r="BE394"/>
  <c r="BE396"/>
  <c r="BE404"/>
  <c r="BE407"/>
  <c r="BE408"/>
  <c r="BE410"/>
  <c i="2" r="F92"/>
  <c r="E110"/>
  <c r="J114"/>
  <c r="BE125"/>
  <c r="F91"/>
  <c r="J92"/>
  <c r="BE127"/>
  <c r="BE131"/>
  <c r="BE132"/>
  <c r="J91"/>
  <c r="BE123"/>
  <c r="BE124"/>
  <c r="BE128"/>
  <c r="BE129"/>
  <c r="F35"/>
  <c i="1" r="BB95"/>
  <c i="3" r="F36"/>
  <c i="1" r="BC96"/>
  <c i="3" r="F37"/>
  <c i="1" r="BD96"/>
  <c i="5" r="F36"/>
  <c i="1" r="BC98"/>
  <c i="7" r="J36"/>
  <c i="1" r="AW101"/>
  <c i="7" r="F36"/>
  <c i="1" r="BA101"/>
  <c i="8" r="F37"/>
  <c i="1" r="BB102"/>
  <c i="2" r="J34"/>
  <c i="1" r="AW95"/>
  <c i="3" r="F35"/>
  <c i="1" r="BB96"/>
  <c i="4" r="J34"/>
  <c i="1" r="AW97"/>
  <c i="4" r="F35"/>
  <c i="1" r="BB97"/>
  <c i="5" r="F35"/>
  <c i="1" r="BB98"/>
  <c i="6" r="F34"/>
  <c i="1" r="BA99"/>
  <c i="6" r="J30"/>
  <c i="7" r="F39"/>
  <c i="1" r="BD101"/>
  <c i="8" r="F38"/>
  <c i="1" r="BC102"/>
  <c i="8" r="F39"/>
  <c i="1" r="BD102"/>
  <c r="AS94"/>
  <c i="2" r="F36"/>
  <c i="1" r="BC95"/>
  <c i="3" r="J34"/>
  <c i="1" r="AW96"/>
  <c i="4" r="F36"/>
  <c i="1" r="BC97"/>
  <c i="5" r="F37"/>
  <c i="1" r="BD98"/>
  <c i="5" r="J34"/>
  <c i="1" r="AW98"/>
  <c i="6" r="F36"/>
  <c i="1" r="BC99"/>
  <c i="7" r="F38"/>
  <c i="1" r="BC101"/>
  <c i="8" r="F36"/>
  <c i="1" r="BA102"/>
  <c i="5" r="J30"/>
  <c i="2" r="F34"/>
  <c i="1" r="BA95"/>
  <c i="2" r="F37"/>
  <c i="1" r="BD95"/>
  <c i="3" r="F34"/>
  <c i="1" r="BA96"/>
  <c i="4" r="F34"/>
  <c i="1" r="BA97"/>
  <c i="4" r="F37"/>
  <c i="1" r="BD97"/>
  <c i="5" r="F34"/>
  <c i="1" r="BA98"/>
  <c i="6" r="F37"/>
  <c i="1" r="BD99"/>
  <c i="7" r="F37"/>
  <c i="1" r="BB101"/>
  <c i="8" r="J36"/>
  <c i="1" r="AW102"/>
  <c i="7" l="1" r="P125"/>
  <c r="P124"/>
  <c i="1" r="AU101"/>
  <c i="7" r="T125"/>
  <c r="T124"/>
  <c i="3" r="P126"/>
  <c r="P125"/>
  <c i="1" r="AU96"/>
  <c i="2" r="P121"/>
  <c r="P120"/>
  <c i="1" r="AU95"/>
  <c i="7" r="BK125"/>
  <c r="BK124"/>
  <c r="J124"/>
  <c i="6" r="T120"/>
  <c r="T119"/>
  <c i="8" r="P125"/>
  <c r="P124"/>
  <c i="1" r="AU102"/>
  <c i="2" r="T121"/>
  <c r="T120"/>
  <c i="3" r="R126"/>
  <c r="R125"/>
  <c i="7" r="R125"/>
  <c r="R124"/>
  <c i="3" r="T126"/>
  <c r="T125"/>
  <c i="1" r="AG98"/>
  <c i="2" r="BK121"/>
  <c r="J121"/>
  <c r="J97"/>
  <c i="4" r="BK124"/>
  <c r="J124"/>
  <c r="J97"/>
  <c i="8" r="BK125"/>
  <c r="BK124"/>
  <c r="J124"/>
  <c i="1" r="AG99"/>
  <c i="6" r="J96"/>
  <c r="J120"/>
  <c r="J97"/>
  <c i="3" r="BK125"/>
  <c r="J125"/>
  <c r="J96"/>
  <c i="7" r="J32"/>
  <c i="1" r="AG101"/>
  <c i="8" r="J32"/>
  <c i="1" r="AG102"/>
  <c i="2" r="F33"/>
  <c i="1" r="AZ95"/>
  <c i="4" r="J33"/>
  <c i="1" r="AV97"/>
  <c r="AT97"/>
  <c i="5" r="F33"/>
  <c i="1" r="AZ98"/>
  <c i="7" r="F35"/>
  <c i="1" r="AZ101"/>
  <c r="BB100"/>
  <c r="AX100"/>
  <c i="3" r="F33"/>
  <c i="1" r="AZ96"/>
  <c i="6" r="F33"/>
  <c i="1" r="AZ99"/>
  <c r="BD100"/>
  <c i="8" r="J35"/>
  <c i="1" r="AV102"/>
  <c r="AT102"/>
  <c r="AN102"/>
  <c i="3" r="J33"/>
  <c i="1" r="AV96"/>
  <c r="AT96"/>
  <c i="6" r="J33"/>
  <c i="1" r="AV99"/>
  <c r="AT99"/>
  <c r="AN99"/>
  <c r="BC100"/>
  <c r="AY100"/>
  <c r="BA100"/>
  <c r="AW100"/>
  <c i="8" r="F35"/>
  <c i="1" r="AZ102"/>
  <c i="2" r="J33"/>
  <c i="1" r="AV95"/>
  <c r="AT95"/>
  <c i="4" r="F33"/>
  <c i="1" r="AZ97"/>
  <c i="5" r="J33"/>
  <c i="1" r="AV98"/>
  <c r="AT98"/>
  <c r="AN98"/>
  <c i="7" r="J35"/>
  <c i="1" r="AV101"/>
  <c r="AT101"/>
  <c r="AN101"/>
  <c i="7" l="1" r="J125"/>
  <c r="J99"/>
  <c i="8" r="J98"/>
  <c r="J125"/>
  <c r="J99"/>
  <c i="7" r="J98"/>
  <c i="2" r="BK120"/>
  <c r="J120"/>
  <c r="J96"/>
  <c i="4" r="BK123"/>
  <c r="J123"/>
  <c i="8" r="J41"/>
  <c i="7" r="J41"/>
  <c i="6" r="J39"/>
  <c i="5" r="J39"/>
  <c i="1" r="AG100"/>
  <c r="BB94"/>
  <c r="W31"/>
  <c r="BC94"/>
  <c r="AY94"/>
  <c r="AU100"/>
  <c i="3" r="J30"/>
  <c i="1" r="AG96"/>
  <c r="AZ100"/>
  <c r="AV100"/>
  <c r="AT100"/>
  <c r="AN100"/>
  <c r="BD94"/>
  <c r="W33"/>
  <c i="4" r="J30"/>
  <c i="1" r="AG97"/>
  <c r="BA94"/>
  <c r="W30"/>
  <c i="4" l="1" r="J39"/>
  <c r="J96"/>
  <c i="3" r="J39"/>
  <c i="1" r="AN96"/>
  <c r="AN97"/>
  <c r="AW94"/>
  <c r="AK30"/>
  <c r="AU94"/>
  <c r="AX94"/>
  <c r="W32"/>
  <c i="2" r="J30"/>
  <c i="1" r="AG95"/>
  <c r="AG94"/>
  <c r="AK26"/>
  <c r="AZ94"/>
  <c r="AV94"/>
  <c r="AK29"/>
  <c i="2" l="1" r="J39"/>
  <c i="1" r="AK35"/>
  <c r="AN95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<sst xmlns="http://schemas.openxmlformats.org/spreadsheetml/2006/main">
  <si>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</si>
  <si>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</si>
  <si>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</si>
  <si>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</si>
  <si>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</si>
  <si>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{a7cfd972-bbcb-4c58-972d-0dd03f0f2845}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</si>
  <si>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</si>
  <si>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</si>
  <si>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</si>
  <si>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</si>
  <si>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</si>
  <si>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</si>
  <si>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</si>
  <si>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</si>
  <si>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01/2022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</si>
  <si>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</si>
  <si>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</si>
  <si>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VV JIH-Parkoviště u Lidlu ul.Jugoslávská v Ostravě - Zábřehu</t>
  </si>
  <si>
    <t>KSO:</t>
  </si>
  <si>
    <t>CC-CZ:</t>
  </si>
  <si>
    <t>Místo:</t>
  </si>
  <si>
    <t xml:space="preserve">Ostrava </t>
  </si>
  <si>
    <t>Datum:</t>
  </si>
  <si>
    <t>16. 10. 2020</t>
  </si>
  <si>
    <t>Zadavatel:</t>
  </si>
  <si>
    <t>IČ:</t>
  </si>
  <si>
    <t>008 45 451</t>
  </si>
  <si>
    <t>Statutární město Ostrava, Městský obvod O-Jih</t>
  </si>
  <si>
    <t>DIČ:</t>
  </si>
  <si>
    <t>Uchazeč:</t>
  </si>
  <si>
    <t>Vyplň údaj</t>
  </si>
  <si>
    <t>Projektant:</t>
  </si>
  <si>
    <t>457 97 170</t>
  </si>
  <si>
    <t>HaskoningDHV Czech Republic, spol. s 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</si>
  <si>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</si>
  <si>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</si>
  <si>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</si>
  <si>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</si>
  <si>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</si>
  <si>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</si>
  <si>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</si>
  <si>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</si>
  <si>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</si>
  <si>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</si>
  <si>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</si>
  <si>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</si>
  <si>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</si>
  <si>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</si>
  <si>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</si>
  <si>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</si>
  <si>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</si>
  <si>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</si>
  <si>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</si>
  <si>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</si>
  <si>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</si>
  <si>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</si>
  <si>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</si>
  <si>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</si>
  <si>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</si>
  <si>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</si>
  <si>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</si>
  <si>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</si>
  <si>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</si>
  <si>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</si>
  <si>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</si>
  <si>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</si>
  <si>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</si>
  <si>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</si>
  <si>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</si>
  <si>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</si>
  <si>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</si>
  <si>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</si>
  <si>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</si>
  <si>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</si>
  <si>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</si>
  <si>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</si>
  <si>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</si>
  <si>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</si>
  <si>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</si>
  <si>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</si>
  <si>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</si>
  <si>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</si>
  <si>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</si>
  <si>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</si>
  <si>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STA</t>
  </si>
  <si>
    <t>1</t>
  </si>
  <si>
    <t>{a872d764-1a73-408f-b4ed-1352eb4bd872}</t>
  </si>
  <si>
    <t>2</t>
  </si>
  <si>
    <t>SO 101 Místní komunikace</t>
  </si>
  <si>
    <t>{9dd6dc1d-995e-4da3-9324-b91e60ba6cec}</t>
  </si>
  <si>
    <t>SO 301 Odvodnění</t>
  </si>
  <si>
    <t>{1e94f4a8-bdde-41e6-b971-a970b2407b4c}</t>
  </si>
  <si>
    <t>3</t>
  </si>
  <si>
    <t>SO 401 Veřejné osvětlení</t>
  </si>
  <si>
    <t>{773ade61-dd7b-472f-9f40-a5eaa51e4413}</t>
  </si>
  <si>
    <t>4</t>
  </si>
  <si>
    <t>SO 402 Ochrana sdělov...</t>
  </si>
  <si>
    <t>{9ae9a357-4e3b-4e21-ac32-2b93ad5b24f4}</t>
  </si>
  <si>
    <t>5</t>
  </si>
  <si>
    <t>SO 801 Sadové úpravy</t>
  </si>
  <si>
    <t>{afc2e1dc-d0e5-4e52-a1af-113ecddfaf76}</t>
  </si>
  <si>
    <t>a</t>
  </si>
  <si>
    <t>Výsadba</t>
  </si>
  <si>
    <t>Soupis</t>
  </si>
  <si>
    <t>{4c5a396b-97ee-4d76-8b4e-21756a524d03}</t>
  </si>
  <si>
    <t>b</t>
  </si>
  <si>
    <t>Následná péče</t>
  </si>
  <si>
    <t>{f7cabca9-6eaa-43a3-b5b3-c59d62f174e0}</t>
  </si>
  <si>
    <t>KRYCÍ LIST SOUPISU PRACÍ</t>
  </si>
  <si>
    <t>Objekt:</t>
  </si>
  <si>
    <t>0 - VRN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</si>
  <si>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</si>
  <si>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</si>
  <si>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</si>
  <si>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</si>
  <si>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</si>
  <si>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VRN - 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</si>
  <si>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</si>
  <si>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</si>
  <si>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</si>
  <si>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</si>
  <si>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</si>
  <si>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</si>
  <si>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</si>
  <si>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</si>
  <si>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</si>
  <si>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</si>
  <si>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</si>
  <si>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</si>
  <si>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</si>
  <si>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</si>
  <si>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</si>
  <si>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</si>
  <si>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 xml:space="preserve"> Vedlejší rozpočtové náklady</t>
  </si>
  <si>
    <t>ROZPOCET</t>
  </si>
  <si>
    <t>VRN1</t>
  </si>
  <si>
    <t>Průzkumné, geodetické a projektové práce</t>
  </si>
  <si>
    <t>K</t>
  </si>
  <si>
    <t>012002000</t>
  </si>
  <si>
    <t>Geodetické práce - před výstavbou, v průběhu stavby</t>
  </si>
  <si>
    <t>kpl</t>
  </si>
  <si>
    <t>1024</t>
  </si>
  <si>
    <t>-707380750</t>
  </si>
  <si>
    <t>012403000</t>
  </si>
  <si>
    <t>Geodetické práce po výstavbě - zaměření skutečného stavu, vč. geometrického plánu v rozsahu potřebném pro vklad do katastru</t>
  </si>
  <si>
    <t>-1715450466</t>
  </si>
  <si>
    <t>013254000</t>
  </si>
  <si>
    <t xml:space="preserve">Dokumentace skutečného provedení stavby - 4x tištěná, 1x na CD, dle požadavků  SOD</t>
  </si>
  <si>
    <t>-1470176747</t>
  </si>
  <si>
    <t>VRN3</t>
  </si>
  <si>
    <t>Zařízení staveniště</t>
  </si>
  <si>
    <t>030001000</t>
  </si>
  <si>
    <t>Zařízení staveniště - mobilní WC, kancelářská buňka, provizorní komunikace, uvedení do původního stavu</t>
  </si>
  <si>
    <t>-938998587</t>
  </si>
  <si>
    <t>032803000</t>
  </si>
  <si>
    <t>Ostatní vybavení staveniště - informační tabule rozměr 1,2x0,8m ( popis dle SOD), oplocení apod.</t>
  </si>
  <si>
    <t>-1394537527</t>
  </si>
  <si>
    <t>6</t>
  </si>
  <si>
    <t>034002000</t>
  </si>
  <si>
    <t>Zabezpečení staveniště dle požadavků BOZP</t>
  </si>
  <si>
    <t>-1032998263</t>
  </si>
  <si>
    <t>VRN4</t>
  </si>
  <si>
    <t>Inženýrská činnost</t>
  </si>
  <si>
    <t>7</t>
  </si>
  <si>
    <t>043002000</t>
  </si>
  <si>
    <t xml:space="preserve">Zkoušky a ostatní měření bez rozlišení, provedení všech zkoušek a revizí předepsaných PD, platnými normami, návody k obsluze apod. </t>
  </si>
  <si>
    <t>724977953</t>
  </si>
  <si>
    <t>8</t>
  </si>
  <si>
    <t>049103000</t>
  </si>
  <si>
    <t>Náklady vzniklé v souvislosti s realizací stavby - dle požadavků Stavebního úřadu nebo správců sítí a pozemků</t>
  </si>
  <si>
    <t>-1938221796</t>
  </si>
  <si>
    <t>1 - SO 101 Místní komunikace</t>
  </si>
  <si>
    <t>HSV - Práce a dodávky HSV</t>
  </si>
  <si>
    <t xml:space="preserve">    00 - Sanace podloží</t>
  </si>
  <si>
    <t xml:space="preserve">    1 - Zemní práce</t>
  </si>
  <si>
    <t xml:space="preserve">    2 - Zakládání</t>
  </si>
  <si>
    <t xml:space="preserve">    469 - Stavební práce při elektromontážích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</si>
  <si>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</si>
  <si>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</si>
  <si>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</si>
  <si>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</si>
  <si>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</si>
  <si>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</si>
  <si>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00</t>
  </si>
  <si>
    <t>Sanace podloží</t>
  </si>
  <si>
    <t>122252204</t>
  </si>
  <si>
    <t>Odkopávky a prokopávky nezapažené pro silnice a dálnice strojně v hornině třídy těžitelnosti I přes 100 do 500 m3</t>
  </si>
  <si>
    <t>m3</t>
  </si>
  <si>
    <t>VV</t>
  </si>
  <si>
    <t>4410,0*0,3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</si>
  <si>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</si>
  <si>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</si>
  <si>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</si>
  <si>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</si>
  <si>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</si>
  <si>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M</t>
  </si>
  <si>
    <t>58333674</t>
  </si>
  <si>
    <t>kamenivo těžené hrubé frakce 16/32</t>
  </si>
  <si>
    <t>t</t>
  </si>
  <si>
    <t>1323,0*1,67</t>
  </si>
  <si>
    <t>171201231</t>
  </si>
  <si>
    <t>Poplatek za uložení stavebního odpadu na recyklační skládce (skládkovné) zeminy a kamení zatříděného do Katalogu odpadů pod kódem 17 05 04</t>
  </si>
  <si>
    <t>10</t>
  </si>
  <si>
    <t>1323,0*1,5</t>
  </si>
  <si>
    <t>171251201</t>
  </si>
  <si>
    <t>Uložení sypaniny na skládky nebo meziskládky bez hutnění s upravením uložené sypaniny do předepsaného tvaru</t>
  </si>
  <si>
    <t>12</t>
  </si>
  <si>
    <t>919726122</t>
  </si>
  <si>
    <t>Geotextilie netkaná pro ochranu, separaci nebo filtraci měrná hmotnost přes 200 do 300 g/m2</t>
  </si>
  <si>
    <t>m2</t>
  </si>
  <si>
    <t>14</t>
  </si>
  <si>
    <t>Zemní práce</t>
  </si>
  <si>
    <t>111251101</t>
  </si>
  <si>
    <t>Odstranění křovin a stromů s odstraněním kořenů strojně průměru kmene do 100 mm v rovině nebo ve svahu sklonu terénu do 1:5, při celkové ploše do 100 m2</t>
  </si>
  <si>
    <t>16</t>
  </si>
  <si>
    <t>9</t>
  </si>
  <si>
    <t>112101102</t>
  </si>
  <si>
    <t>Odstranění stromů s odřezáním kmene a s odvětvením listnatých, průměru kmene přes 300 do 500 mm</t>
  </si>
  <si>
    <t>kus</t>
  </si>
  <si>
    <t>18</t>
  </si>
  <si>
    <t>112251102</t>
  </si>
  <si>
    <t>Odstranění pařezů strojně s jejich vykopáním, vytrháním nebo odstřelením průměru přes 300 do 500 mm</t>
  </si>
  <si>
    <t>20</t>
  </si>
  <si>
    <t>11</t>
  </si>
  <si>
    <t>113107172</t>
  </si>
  <si>
    <t>Odstranění podkladů nebo krytů strojně plochy jednotlivě přes 50 m2 do 200 m2 s přemístěním hmot na skládku na vzdálenost do 20 m nebo s naložením na dopravní prostředek z betonu prostého, o tl. vrstvy přes 150 do 300 mm</t>
  </si>
  <si>
    <t>22</t>
  </si>
  <si>
    <t>betonová plocha u kontejnérového stání</t>
  </si>
  <si>
    <t>55,0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</si>
  <si>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</si>
  <si>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</si>
  <si>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24</t>
  </si>
  <si>
    <t>asfaltový chodník</t>
  </si>
  <si>
    <t>240,0</t>
  </si>
  <si>
    <t>13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</si>
  <si>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</si>
  <si>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</si>
  <si>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26</t>
  </si>
  <si>
    <t>stěrkové podsypy po bývalých parkovištích</t>
  </si>
  <si>
    <t>830,0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</si>
  <si>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</si>
  <si>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</si>
  <si>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28</t>
  </si>
  <si>
    <t>asfaltová vozovka</t>
  </si>
  <si>
    <t>1590,0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</si>
  <si>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</si>
  <si>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</si>
  <si>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30</t>
  </si>
  <si>
    <t>asfaltová plocha chodníku</t>
  </si>
  <si>
    <t>stávající chodník</t>
  </si>
  <si>
    <t>16,0</t>
  </si>
  <si>
    <t>113107243</t>
  </si>
  <si>
    <t>Odstranění podkladů nebo krytů strojně plochy jednotlivě přes 200 m2 s přemístěním hmot na skládku na vzdálenost do 20 m nebo s naložením na dopravní prostředek živičných, o tl. vrstvy přes 100 do 150 mm</t>
  </si>
  <si>
    <t>32</t>
  </si>
  <si>
    <t>17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</si>
  <si>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</si>
  <si>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</si>
  <si>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</si>
  <si>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34</t>
  </si>
  <si>
    <t>kamenný krajník</t>
  </si>
  <si>
    <t>210,0</t>
  </si>
  <si>
    <t>betonový obrubník</t>
  </si>
  <si>
    <t>90,0</t>
  </si>
  <si>
    <t>121151123</t>
  </si>
  <si>
    <t>Sejmutí ornice strojně při souvislé ploše přes 500 m2, tl. vrstvy do 200 mm</t>
  </si>
  <si>
    <t>36</t>
  </si>
  <si>
    <t>dle TZ</t>
  </si>
  <si>
    <t>3200,0</t>
  </si>
  <si>
    <t>19</t>
  </si>
  <si>
    <t>122151104</t>
  </si>
  <si>
    <t>Odkopávky a prokopávky nezapažené strojně v hornině třídy těžitelnosti I skupiny 1 a 2 přes 100 do 500 m3</t>
  </si>
  <si>
    <t>38</t>
  </si>
  <si>
    <t>těžení a naložení ornice pro ohumusování</t>
  </si>
  <si>
    <t>900,0*0,1</t>
  </si>
  <si>
    <t>těžení a naložení ornice pro odvoz na skládku</t>
  </si>
  <si>
    <t>(3200,0*0,1)-90,0</t>
  </si>
  <si>
    <t>40</t>
  </si>
  <si>
    <t>132212111</t>
  </si>
  <si>
    <t>Hloubení rýh šířky do 800 mm ručně zapažených i nezapažených, s urovnáním dna do předepsaného profilu a spádu v hornině třídy těžitelnosti I skupiny 3 soudržných</t>
  </si>
  <si>
    <t>42</t>
  </si>
  <si>
    <t xml:space="preserve">pro chráničky </t>
  </si>
  <si>
    <t>9,0*0,6*1,2</t>
  </si>
  <si>
    <t>14,0*0,6*0,8</t>
  </si>
  <si>
    <t>132254103</t>
  </si>
  <si>
    <t>Hloubení zapažených rýh šířky do 800 mm strojně s urovnáním dna do předepsaného profilu a spádu v hornině třídy těžitelnosti I skupiny 3 přes 50 do 100 m3</t>
  </si>
  <si>
    <t>44</t>
  </si>
  <si>
    <t>výkop pro drenáz</t>
  </si>
  <si>
    <t>310,0*0,4*0,5</t>
  </si>
  <si>
    <t>23</t>
  </si>
  <si>
    <t>162201402</t>
  </si>
  <si>
    <t>Vodorovné přemístění větví, kmenů nebo pařezů s naložením, složením a dopravou do 1000 m větví stromů listnatých, průměru kmene přes 300 do 500 mm</t>
  </si>
  <si>
    <t>46</t>
  </si>
  <si>
    <t>162201412</t>
  </si>
  <si>
    <t>Vodorovné přemístění větví, kmenů nebo pařezů s naložením, složením a dopravou do 1000 m kmenů stromů listnatých, průměru přes 300 do 500 mm</t>
  </si>
  <si>
    <t>48</t>
  </si>
  <si>
    <t>25</t>
  </si>
  <si>
    <t>162201422</t>
  </si>
  <si>
    <t>Vodorovné přemístění větví, kmenů nebo pařezů s naložením, složením a dopravou do 1000 m pařezů kmenů, průměru přes 300 do 500 mm</t>
  </si>
  <si>
    <t>50</t>
  </si>
  <si>
    <t>162301501</t>
  </si>
  <si>
    <t>Vodorovné přemístění smýcených křovin do průměru kmene 100 mm na vzdálenost do 5 000 m</t>
  </si>
  <si>
    <t>52</t>
  </si>
  <si>
    <t>27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</si>
  <si>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</si>
  <si>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</si>
  <si>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54</t>
  </si>
  <si>
    <t>24*9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</si>
  <si>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</si>
  <si>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</si>
  <si>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56</t>
  </si>
  <si>
    <t>29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</si>
  <si>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</si>
  <si>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</si>
  <si>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58</t>
  </si>
  <si>
    <t>162301981</t>
  </si>
  <si>
    <t>Vodorovné přemístění smýcených křovin Příplatek k ceně za každých dalších i započatých 1 000 m</t>
  </si>
  <si>
    <t>60</t>
  </si>
  <si>
    <t>10,0*2</t>
  </si>
  <si>
    <t>31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</si>
  <si>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</si>
  <si>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</si>
  <si>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62</t>
  </si>
  <si>
    <t>dovoz ornice z meziskládky pro ohumusování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</si>
  <si>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</si>
  <si>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</si>
  <si>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64</t>
  </si>
  <si>
    <t>odvoz přebytečné ornice na skládku</t>
  </si>
  <si>
    <t>320,0-90,0</t>
  </si>
  <si>
    <t>33</t>
  </si>
  <si>
    <t>66</t>
  </si>
  <si>
    <t>odvoz přebytečné zeminy</t>
  </si>
  <si>
    <t>(75,0+1050,0)-5,0</t>
  </si>
  <si>
    <t>68</t>
  </si>
  <si>
    <t>1120,0*1,5</t>
  </si>
  <si>
    <t>35</t>
  </si>
  <si>
    <t>70</t>
  </si>
  <si>
    <t>181351113</t>
  </si>
  <si>
    <t>Rozprostření a urovnání ornice v rovině nebo ve svahu sklonu do 1:5 strojně při souvislé ploše přes 500 m2, tl. vrstvy do 200 mm</t>
  </si>
  <si>
    <t>72</t>
  </si>
  <si>
    <t>37</t>
  </si>
  <si>
    <t>181411131</t>
  </si>
  <si>
    <t>Založení trávníku na půdě předem připravené plochy do 1000 m2 výsevem včetně utažení parkového v rovině nebo na svahu do 1:5</t>
  </si>
  <si>
    <t>74</t>
  </si>
  <si>
    <t>00572410</t>
  </si>
  <si>
    <t>osivo směs travní parková</t>
  </si>
  <si>
    <t>kg</t>
  </si>
  <si>
    <t>76</t>
  </si>
  <si>
    <t>900,00*0,025</t>
  </si>
  <si>
    <t>39</t>
  </si>
  <si>
    <t>181951112</t>
  </si>
  <si>
    <t>Úprava pláně vyrovnáním výškových rozdílů strojně v hornině třídy těžitelnosti I, skupiny 1 až 3 se zhutněním</t>
  </si>
  <si>
    <t>78</t>
  </si>
  <si>
    <t>184806112</t>
  </si>
  <si>
    <t>Řez stromů, keřů nebo růží průklestem stromů netrnitých, o průměru koruny přes 2 do 4 m</t>
  </si>
  <si>
    <t>80</t>
  </si>
  <si>
    <t>41</t>
  </si>
  <si>
    <t>184818232</t>
  </si>
  <si>
    <t>Ochrana kmene bedněním před poškozením stavebním provozem zřízení včetně odstranění výšky bednění do 2 m průměru kmene přes 300 do 500 mm</t>
  </si>
  <si>
    <t>82</t>
  </si>
  <si>
    <t>185803111</t>
  </si>
  <si>
    <t xml:space="preserve">Ošetření trávníku  jednorázové v rovině nebo na svahu do 1:5</t>
  </si>
  <si>
    <t>84</t>
  </si>
  <si>
    <t>900,0*2</t>
  </si>
  <si>
    <t>Zakládání</t>
  </si>
  <si>
    <t>43</t>
  </si>
  <si>
    <t>211531111</t>
  </si>
  <si>
    <t xml:space="preserve">Výplň kamenivem do rýh odvodňovacích žeber nebo trativodů  bez zhutnění, s úpravou povrchu výplně kamenivem hrubým drceným frakce 16 až 63 mm</t>
  </si>
  <si>
    <t>86</t>
  </si>
  <si>
    <t>211971121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</si>
  <si>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</si>
  <si>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88</t>
  </si>
  <si>
    <t>310,0*1,5</t>
  </si>
  <si>
    <t>45</t>
  </si>
  <si>
    <t>69311199/R</t>
  </si>
  <si>
    <t>geotextilie netkaná separační, ochranná, filtrační, drenážní PES(70%)+PP(30%) 300g/m2</t>
  </si>
  <si>
    <t>90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</si>
  <si>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</si>
  <si>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</si>
  <si>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92</t>
  </si>
  <si>
    <t>469</t>
  </si>
  <si>
    <t>Stavební práce při elektromontážích</t>
  </si>
  <si>
    <t>47</t>
  </si>
  <si>
    <t>469-1</t>
  </si>
  <si>
    <t>Betonový žlab vč.obetonování lože a zásypu(OVANET)</t>
  </si>
  <si>
    <t>94</t>
  </si>
  <si>
    <t>469-2</t>
  </si>
  <si>
    <t>Chránička půlená KOPOHALF vč.výkopu,obetonování,výstražné folie a zásypu štěrkem</t>
  </si>
  <si>
    <t>96</t>
  </si>
  <si>
    <t>Komunikace pozemní</t>
  </si>
  <si>
    <t>49</t>
  </si>
  <si>
    <t>564851111</t>
  </si>
  <si>
    <t xml:space="preserve">Podklad ze štěrkodrti ŠD  s rozprostřením a zhutněním, po zhutnění tl. 150 mm</t>
  </si>
  <si>
    <t>98</t>
  </si>
  <si>
    <t xml:space="preserve">dle TZ a vzorového řezu-chodník </t>
  </si>
  <si>
    <t>562,0</t>
  </si>
  <si>
    <t>564861111</t>
  </si>
  <si>
    <t xml:space="preserve">Podklad ze štěrkodrti ŠD  s rozprostřením a zhutněním, po zhutnění tl. 200 mm</t>
  </si>
  <si>
    <t>100</t>
  </si>
  <si>
    <t>Dle TZ a vzorového řezu</t>
  </si>
  <si>
    <t>příjezdová komunikace</t>
  </si>
  <si>
    <t>2105,0</t>
  </si>
  <si>
    <t>2105,0*1,02</t>
  </si>
  <si>
    <t>51</t>
  </si>
  <si>
    <t>564871116</t>
  </si>
  <si>
    <t xml:space="preserve">Podklad ze štěrkodrti ŠD  s rozprostřením a zhutněním, po zhutnění tl. 300 mm</t>
  </si>
  <si>
    <t>102</t>
  </si>
  <si>
    <t>dle TZ a vzorového řezu-parkoviště</t>
  </si>
  <si>
    <t>1780,0</t>
  </si>
  <si>
    <t>564911411</t>
  </si>
  <si>
    <t xml:space="preserve">Podklad nebo podsyp z asfaltového recyklátu  s rozprostřením a zhutněním, po zhutnění tl. 50 mm</t>
  </si>
  <si>
    <t>104</t>
  </si>
  <si>
    <t>křížovatka ulic TyršovaxJugoslávská</t>
  </si>
  <si>
    <t>9,0</t>
  </si>
  <si>
    <t>53</t>
  </si>
  <si>
    <t>565155121</t>
  </si>
  <si>
    <t xml:space="preserve">Asfaltový beton vrstva podkladní ACP 16 (obalované kamenivo střednězrnné - OKS)  s rozprostřením a zhutněním v pruhu šířky přes 3 m, po zhutnění tl. 70 mm</t>
  </si>
  <si>
    <t>106</t>
  </si>
  <si>
    <t>569903311</t>
  </si>
  <si>
    <t xml:space="preserve">Zřízení zemních krajnic z hornin jakékoliv třídy  se zhutněním</t>
  </si>
  <si>
    <t>108</t>
  </si>
  <si>
    <t>55</t>
  </si>
  <si>
    <t>571908111</t>
  </si>
  <si>
    <t xml:space="preserve">Kryt vymývaným dekoračním kamenivem (kačírkem)  tl. 200 mm</t>
  </si>
  <si>
    <t>110</t>
  </si>
  <si>
    <t>573191111</t>
  </si>
  <si>
    <t>Postřik infiltrační kationaktivní emulzí v množství 1,00 kg/m2</t>
  </si>
  <si>
    <t>112</t>
  </si>
  <si>
    <t>57</t>
  </si>
  <si>
    <t>573211108</t>
  </si>
  <si>
    <t>Postřik spojovací PS bez posypu kamenivem z asfaltu silničního, v množství 0,40 kg/m2</t>
  </si>
  <si>
    <t>114</t>
  </si>
  <si>
    <t>577133111</t>
  </si>
  <si>
    <t xml:space="preserve">Asfaltový beton vrstva obrusná ACO 8 (ABJ)  s rozprostřením a se zhutněním z nemodifikovaného asfaltu v pruhu šířky do 3 m, po zhutnění tl. 40 mm</t>
  </si>
  <si>
    <t>116</t>
  </si>
  <si>
    <t>křižovatka ulic TylovaxJugoslávská</t>
  </si>
  <si>
    <t>59</t>
  </si>
  <si>
    <t>577134121</t>
  </si>
  <si>
    <t xml:space="preserve">Asfaltový beton vrstva obrusná ACO 11 (ABS)  s rozprostřením a se zhutněním z nemodifikovaného asfaltu v pruhu šířky přes 3 m tř. I, po zhutnění tl. 40 mm</t>
  </si>
  <si>
    <t>118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</si>
  <si>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</si>
  <si>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</si>
  <si>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120</t>
  </si>
  <si>
    <t>Dle TZ-chodník dlažba šedá</t>
  </si>
  <si>
    <t>530,0</t>
  </si>
  <si>
    <t>dlažba červená reliéfní</t>
  </si>
  <si>
    <t>32,0</t>
  </si>
  <si>
    <t>61</t>
  </si>
  <si>
    <t>59245018</t>
  </si>
  <si>
    <t>dlažba tvar obdélník betonová 200x100x60mm přírodní</t>
  </si>
  <si>
    <t>122</t>
  </si>
  <si>
    <t>59245006</t>
  </si>
  <si>
    <t>dlažba tvar obdélník betonová pro nevidomé 200x100x60mm barevná</t>
  </si>
  <si>
    <t>124</t>
  </si>
  <si>
    <t>63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</si>
  <si>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</si>
  <si>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</si>
  <si>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126</t>
  </si>
  <si>
    <t>dle TZ parkoviště</t>
  </si>
  <si>
    <t>barva šedá</t>
  </si>
  <si>
    <t>1780,0-75,0</t>
  </si>
  <si>
    <t>barva červená DZ</t>
  </si>
  <si>
    <t>75,0</t>
  </si>
  <si>
    <t>59245020</t>
  </si>
  <si>
    <t>dlažba tvar obdélník betonová 200x100x80mm přírodní</t>
  </si>
  <si>
    <t>128</t>
  </si>
  <si>
    <t>65</t>
  </si>
  <si>
    <t>59245005</t>
  </si>
  <si>
    <t>dlažba tvar obdélník betonová 200x100x80mm barevná</t>
  </si>
  <si>
    <t>130</t>
  </si>
  <si>
    <t>Ostatní konstrukce a práce, bourání</t>
  </si>
  <si>
    <t>914111111</t>
  </si>
  <si>
    <t xml:space="preserve">Montáž svislé dopravní značky základní  velikosti do 1 m2 objímkami na sloupky nebo konzoly</t>
  </si>
  <si>
    <t>132</t>
  </si>
  <si>
    <t>B2</t>
  </si>
  <si>
    <t>B24a</t>
  </si>
  <si>
    <t>B24b</t>
  </si>
  <si>
    <t>E8d"9,3m"</t>
  </si>
  <si>
    <t>E8d"10,5m"</t>
  </si>
  <si>
    <t>IP11a</t>
  </si>
  <si>
    <t>IP12+225</t>
  </si>
  <si>
    <t>P4</t>
  </si>
  <si>
    <t>přemístění bez dodávky</t>
  </si>
  <si>
    <t>67</t>
  </si>
  <si>
    <t>40445609</t>
  </si>
  <si>
    <t>značky upravující přednost P1, P4 900mm</t>
  </si>
  <si>
    <t>134</t>
  </si>
  <si>
    <t>40445625</t>
  </si>
  <si>
    <t>informativní značky provozní IP8, IP9, IP11-IP13 500x700mm</t>
  </si>
  <si>
    <t>136</t>
  </si>
  <si>
    <t>IP12+225,0</t>
  </si>
  <si>
    <t>69</t>
  </si>
  <si>
    <t>40445620</t>
  </si>
  <si>
    <t>zákazové, příkazové dopravní značky B1-B34, C1-15 700mm</t>
  </si>
  <si>
    <t>138</t>
  </si>
  <si>
    <t>40445649</t>
  </si>
  <si>
    <t>dodatkové tabulky E3-E5, E8, E14-E16 500x150mm</t>
  </si>
  <si>
    <t>140</t>
  </si>
  <si>
    <t>71</t>
  </si>
  <si>
    <t>914511112</t>
  </si>
  <si>
    <t xml:space="preserve">Montáž sloupku dopravních značek  délky do 3,5 m do hliníkové patky</t>
  </si>
  <si>
    <t>142</t>
  </si>
  <si>
    <t>40445225</t>
  </si>
  <si>
    <t>sloupek pro dopravní značku Zn D 60mm v 3,5m</t>
  </si>
  <si>
    <t>144</t>
  </si>
  <si>
    <t>73</t>
  </si>
  <si>
    <t>40445240</t>
  </si>
  <si>
    <t>patka pro sloupek Al D 60mm</t>
  </si>
  <si>
    <t>146</t>
  </si>
  <si>
    <t>40445253</t>
  </si>
  <si>
    <t>víčko plastové na sloupek D 60mm</t>
  </si>
  <si>
    <t>148</t>
  </si>
  <si>
    <t>75</t>
  </si>
  <si>
    <t>40445256</t>
  </si>
  <si>
    <t>svorka upínací na sloupek dopravní značky D 60mm</t>
  </si>
  <si>
    <t>150</t>
  </si>
  <si>
    <t>404452720/R</t>
  </si>
  <si>
    <t>retroreflexní fólie na sloup barevná</t>
  </si>
  <si>
    <t>152</t>
  </si>
  <si>
    <t>77</t>
  </si>
  <si>
    <t>915321115</t>
  </si>
  <si>
    <t xml:space="preserve">Vodorovné značení předformovaným termoplastem  vodící pás pro slabozraké z 6 proužků</t>
  </si>
  <si>
    <t>154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</si>
  <si>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</si>
  <si>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</si>
  <si>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156</t>
  </si>
  <si>
    <t>obrubník 100/250</t>
  </si>
  <si>
    <t>440,0</t>
  </si>
  <si>
    <t>obrubník 150/250</t>
  </si>
  <si>
    <t>rovný</t>
  </si>
  <si>
    <t>730,0-(10,0+75,0+8,0)</t>
  </si>
  <si>
    <t>r0,5</t>
  </si>
  <si>
    <t>10,0</t>
  </si>
  <si>
    <t>R1</t>
  </si>
  <si>
    <t>R2</t>
  </si>
  <si>
    <t>8,0</t>
  </si>
  <si>
    <t>79</t>
  </si>
  <si>
    <t>59217017</t>
  </si>
  <si>
    <t>obrubník betonový chodníkový 1000x100x250mm</t>
  </si>
  <si>
    <t>158</t>
  </si>
  <si>
    <t>59217022</t>
  </si>
  <si>
    <t>obrubník betonový chodníkový krajový 1000x150x250mm</t>
  </si>
  <si>
    <t>160</t>
  </si>
  <si>
    <t>637,0</t>
  </si>
  <si>
    <t>R0,5</t>
  </si>
  <si>
    <t>81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</si>
  <si>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</si>
  <si>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</si>
  <si>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162</t>
  </si>
  <si>
    <t>Obrubník 80/250</t>
  </si>
  <si>
    <t>175,0</t>
  </si>
  <si>
    <t>59217036</t>
  </si>
  <si>
    <t>obrubník betonový parkový přírodní 500x80x250mm</t>
  </si>
  <si>
    <t>164</t>
  </si>
  <si>
    <t>obrubník 80/250</t>
  </si>
  <si>
    <t>83</t>
  </si>
  <si>
    <t>916241213</t>
  </si>
  <si>
    <t>Osazení obrubníku kamenného se zřízením lože, s vyplněním a zatřením spár cementovou maltou stojatého s boční opěrou z betonu prostého, do lože z betonu prostého</t>
  </si>
  <si>
    <t>166</t>
  </si>
  <si>
    <t>KS3</t>
  </si>
  <si>
    <t>147,0</t>
  </si>
  <si>
    <t>58380001</t>
  </si>
  <si>
    <t>krajník kamenný žulový silniční 130x200x300-800mm</t>
  </si>
  <si>
    <t>168</t>
  </si>
  <si>
    <t>85</t>
  </si>
  <si>
    <t>919121121</t>
  </si>
  <si>
    <t xml:space="preserve">Utěsnění dilatačních spár zálivkou za studena  v cementobetonovém nebo živičném krytu včetně adhezního nátěru s těsnicím profilem pod zálivkou, pro komůrky šířky 15 mm, hloubky 25 mm</t>
  </si>
  <si>
    <t>170</t>
  </si>
  <si>
    <t>919735112</t>
  </si>
  <si>
    <t xml:space="preserve">Řezání stávajícího živičného krytu nebo podkladu  hloubky přes 50 do 100 mm</t>
  </si>
  <si>
    <t>172</t>
  </si>
  <si>
    <t>87</t>
  </si>
  <si>
    <t>966001311</t>
  </si>
  <si>
    <t xml:space="preserve">Odstranění odpadkového koše  s betonovou patkou</t>
  </si>
  <si>
    <t>174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</si>
  <si>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</si>
  <si>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</si>
  <si>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176</t>
  </si>
  <si>
    <t>přemístění P4</t>
  </si>
  <si>
    <t>997</t>
  </si>
  <si>
    <t>Přesun sutě</t>
  </si>
  <si>
    <t>89</t>
  </si>
  <si>
    <t>997221551</t>
  </si>
  <si>
    <t>Vodorovná doprava suti bez naložení, ale se složením a s hrubým urovnáním ze sypkých materiálů, na vzdálenost do 1 km</t>
  </si>
  <si>
    <t>178</t>
  </si>
  <si>
    <t>997221559</t>
  </si>
  <si>
    <t>Vodorovná doprava suti bez naložení, ale se složením a s hrubým urovnáním Příplatek k ceně za každý další i započatý 1 km přes 1 km</t>
  </si>
  <si>
    <t>180</t>
  </si>
  <si>
    <t>1968,585*9</t>
  </si>
  <si>
    <t>91</t>
  </si>
  <si>
    <t>997221611</t>
  </si>
  <si>
    <t>Nakládání na dopravní prostředky pro vodorovnou dopravu suti</t>
  </si>
  <si>
    <t>182</t>
  </si>
  <si>
    <t>997221815</t>
  </si>
  <si>
    <t>Poplatek za uložení stavebního odpadu na skládce (skládkovné) betonového</t>
  </si>
  <si>
    <t>184</t>
  </si>
  <si>
    <t>93</t>
  </si>
  <si>
    <t>997221845</t>
  </si>
  <si>
    <t>Poplatek za uložení stavebního odpadu na skládce (skládkovné) z asfaltových povrchů</t>
  </si>
  <si>
    <t>186</t>
  </si>
  <si>
    <t>997221855</t>
  </si>
  <si>
    <t>Poplatek za uložení stavebního odpadu na skládce (skládkovné) z kameniva</t>
  </si>
  <si>
    <t>188</t>
  </si>
  <si>
    <t>998</t>
  </si>
  <si>
    <t>Přesun hmot</t>
  </si>
  <si>
    <t>95</t>
  </si>
  <si>
    <t>998225111</t>
  </si>
  <si>
    <t xml:space="preserve">Přesun hmot pro komunikace s krytem z kameniva, monolitickým betonovým nebo živičným  dopravní vzdálenost do 200 m jakékoliv délky objektu</t>
  </si>
  <si>
    <t>190</t>
  </si>
  <si>
    <t>2 - SO 301 Odvodnění</t>
  </si>
  <si>
    <t xml:space="preserve">HSV -  Práce a dodávky HSV</t>
  </si>
  <si>
    <t xml:space="preserve">    1 -  Zemní práce</t>
  </si>
  <si>
    <t xml:space="preserve">    2 -  Zakládání</t>
  </si>
  <si>
    <t xml:space="preserve">    4 -  Vodorovné konstrukce</t>
  </si>
  <si>
    <t xml:space="preserve">    8 -  Trubní vedení</t>
  </si>
  <si>
    <t xml:space="preserve">      89 - Ostatní konstrukce</t>
  </si>
  <si>
    <t xml:space="preserve">    998 -  Přesun hmot</t>
  </si>
  <si>
    <t xml:space="preserve"> Práce a dodávky HSV</t>
  </si>
  <si>
    <t xml:space="preserve"> Zemní práce</t>
  </si>
  <si>
    <t>120001101</t>
  </si>
  <si>
    <t>Příplatek za ztížení vykopávky v blízkosti podzemního vedení</t>
  </si>
  <si>
    <t>-1492676423</t>
  </si>
  <si>
    <t>130901121</t>
  </si>
  <si>
    <t xml:space="preserve">Bourání kcí v hloubených vykopávkách ze zdiva z betonu prostého </t>
  </si>
  <si>
    <t>-1953486393</t>
  </si>
  <si>
    <t>131201202</t>
  </si>
  <si>
    <t>Hloubení jam zapažených v hornině tř. 3 objemu do 1000 m3</t>
  </si>
  <si>
    <t>452396923</t>
  </si>
  <si>
    <t>131201209</t>
  </si>
  <si>
    <t>Příplatek za lepivost u hloubení jam zapažených v hornině tř. 3</t>
  </si>
  <si>
    <t>-990649955</t>
  </si>
  <si>
    <t>132201202</t>
  </si>
  <si>
    <t>Hloubení rýh š do 2000 mm v hornině tř. 3 objemu do 1000 m3</t>
  </si>
  <si>
    <t>-824249276</t>
  </si>
  <si>
    <t>132201209</t>
  </si>
  <si>
    <t>Příplatek za lepivost k hloubení rýh š do 2000 mm v hornině tř. 3</t>
  </si>
  <si>
    <t>-2059456708</t>
  </si>
  <si>
    <t>141721117</t>
  </si>
  <si>
    <t>Řízený zemní protlak hloubky do 6 m vnějšího průměru do 315 mm v hornině tř 1 až 4</t>
  </si>
  <si>
    <t>1126945074</t>
  </si>
  <si>
    <t>286118670</t>
  </si>
  <si>
    <t>trubka kanalizační plastová SN10 315x9,7x3000 mm</t>
  </si>
  <si>
    <t>-811519296</t>
  </si>
  <si>
    <t>151201201</t>
  </si>
  <si>
    <t>Zřízení zátažného pažení stěn výkopu hl do 4 m</t>
  </si>
  <si>
    <t>439460527</t>
  </si>
  <si>
    <t>151201211</t>
  </si>
  <si>
    <t>Odstranění pažení stěn zátažného hl do 4 m</t>
  </si>
  <si>
    <t>-915526108</t>
  </si>
  <si>
    <t>151301202</t>
  </si>
  <si>
    <t>Zřízení hnaného pažení stěn výkopu hl do 8 m</t>
  </si>
  <si>
    <t>-1008704739</t>
  </si>
  <si>
    <t>151301212</t>
  </si>
  <si>
    <t>Odstranění pažení stěn hnaného hl do 8 m</t>
  </si>
  <si>
    <t>-750193165</t>
  </si>
  <si>
    <t>161101101</t>
  </si>
  <si>
    <t>Svislé přemístění výkopku z horniny tř. 1 až 4 hl výkopu do 2,5 m</t>
  </si>
  <si>
    <t>1117111884</t>
  </si>
  <si>
    <t>161101103</t>
  </si>
  <si>
    <t>Svislé přemístění výkopku z horniny tř. 1 až 4 hl výkopu do 6 m</t>
  </si>
  <si>
    <t>970554875</t>
  </si>
  <si>
    <t>162701105</t>
  </si>
  <si>
    <t>Vodorovné přemístění do 10000 m výkopku/sypaniny z horniny tř. 1 až 4</t>
  </si>
  <si>
    <t>-1879376889</t>
  </si>
  <si>
    <t>171201211</t>
  </si>
  <si>
    <t>Poplatek za uložení odpadu ze sypaniny na skládce (skládkovné)</t>
  </si>
  <si>
    <t>-587327402</t>
  </si>
  <si>
    <t>174101101</t>
  </si>
  <si>
    <t>Zásyp jam, šachet rýh nebo kolem objektů sypaninou se zhutněním</t>
  </si>
  <si>
    <t>-303550179</t>
  </si>
  <si>
    <t>585500,02</t>
  </si>
  <si>
    <t>Dodávka kameniva pro zához</t>
  </si>
  <si>
    <t>-937497263</t>
  </si>
  <si>
    <t>174201101</t>
  </si>
  <si>
    <t>Zásyp jam, šachet rýh nebo kolem objektů sypaninou bez zhutnění</t>
  </si>
  <si>
    <t>173759796</t>
  </si>
  <si>
    <t>583500,01.1</t>
  </si>
  <si>
    <t>Dodávka kameniva pro vsak</t>
  </si>
  <si>
    <t>-678283741</t>
  </si>
  <si>
    <t>175151101</t>
  </si>
  <si>
    <t>Obsypání potrubí strojně sypaninou bez prohození, uloženou do 3 m</t>
  </si>
  <si>
    <t>965535639</t>
  </si>
  <si>
    <t>583500,01</t>
  </si>
  <si>
    <t>Dodávka písku pro obsyp</t>
  </si>
  <si>
    <t>1883946896</t>
  </si>
  <si>
    <t xml:space="preserve"> Zakládání</t>
  </si>
  <si>
    <t>212752213</t>
  </si>
  <si>
    <t>Trativod z drenážních trubek plastových flexibilních D do 160 mm včetně lože otevřený výkop</t>
  </si>
  <si>
    <t>-1009500773</t>
  </si>
  <si>
    <t>212758001</t>
  </si>
  <si>
    <t>Obalení dren potrubí geotextilií</t>
  </si>
  <si>
    <t>931372606</t>
  </si>
  <si>
    <t>213141111</t>
  </si>
  <si>
    <t>Zřízení vrstvy z geotextilie v rovině nebo ve sklonu do 1:5 š do 3 m</t>
  </si>
  <si>
    <t>896857689</t>
  </si>
  <si>
    <t>693110030</t>
  </si>
  <si>
    <t>geotextilie tkaná (polypropylen) PK-TEX PP 40 200 g/m2</t>
  </si>
  <si>
    <t>-2109239869</t>
  </si>
  <si>
    <t xml:space="preserve"> Vodorovné konstrukce</t>
  </si>
  <si>
    <t>451572111</t>
  </si>
  <si>
    <t>Lože pod potrubí otevřený výkop z kameniva drobného těženého</t>
  </si>
  <si>
    <t>994667754</t>
  </si>
  <si>
    <t xml:space="preserve"> Trubní vedení</t>
  </si>
  <si>
    <t>721290112</t>
  </si>
  <si>
    <t>Zkouška těsnosti potrubí kanalizace vodou do DN 200</t>
  </si>
  <si>
    <t>-829483834</t>
  </si>
  <si>
    <t>721290113</t>
  </si>
  <si>
    <t>Zkouška těsnosti potrubí kanalizace vodou do DN 300</t>
  </si>
  <si>
    <t>642265286</t>
  </si>
  <si>
    <t>871315231</t>
  </si>
  <si>
    <t>Kanalizační potrubí z tvrdého PVC jednovrstvé tuhost třídy SN10 DN 160</t>
  </si>
  <si>
    <t>-1711453155</t>
  </si>
  <si>
    <t>871355231</t>
  </si>
  <si>
    <t>Kanalizační potrubí z tvrdého PVC jednovrstvé tuhost třídy SN10 DN 200</t>
  </si>
  <si>
    <t>-2026526336</t>
  </si>
  <si>
    <t>871365231</t>
  </si>
  <si>
    <t>Kanalizační potrubí z tvrdého PVC jednovrstvé tuhost třídy SN10 DN 250</t>
  </si>
  <si>
    <t>-750585237</t>
  </si>
  <si>
    <t>87150,01R</t>
  </si>
  <si>
    <t>Příplatek za ztíženou montáž v protlaku s použítím objímek RACI</t>
  </si>
  <si>
    <t>746546456</t>
  </si>
  <si>
    <t>88850,0R</t>
  </si>
  <si>
    <t xml:space="preserve">Napojení kanalizace jádrovou navrtávkou  s utěsněním</t>
  </si>
  <si>
    <t>ks</t>
  </si>
  <si>
    <t>-973101860</t>
  </si>
  <si>
    <t>894812201</t>
  </si>
  <si>
    <t>Revizní a čistící šachta z PP šachtové dno DN 425/150 průtočné</t>
  </si>
  <si>
    <t>-1298516852</t>
  </si>
  <si>
    <t>894812233</t>
  </si>
  <si>
    <t>Revizní a čistící šachta z PP DN 425 šachtová roura korugovaná bez hrdla světlé hloubky 3000 mm</t>
  </si>
  <si>
    <t>-1043391176</t>
  </si>
  <si>
    <t>894812249</t>
  </si>
  <si>
    <t>Příplatek k rourám revizní a čistící šachty z PP DN 425 za uříznutí šachtové roury</t>
  </si>
  <si>
    <t>1810009087</t>
  </si>
  <si>
    <t>894812261</t>
  </si>
  <si>
    <t>Revizní a čistící šachta z PP DN 425 poklop litinový s teleskopickou rourou pro zatížení 3 t</t>
  </si>
  <si>
    <t>-1129327725</t>
  </si>
  <si>
    <t>89588,01</t>
  </si>
  <si>
    <t>Dodávka a montáž výstražné folie</t>
  </si>
  <si>
    <t>652162223</t>
  </si>
  <si>
    <t>89950,02</t>
  </si>
  <si>
    <t>Dodávka a montáž ul.vpusti se sorpčním filtrem SOL-2/4</t>
  </si>
  <si>
    <t>-1151338260</t>
  </si>
  <si>
    <t>89950,03</t>
  </si>
  <si>
    <t>Dodávka a montáž usazovací šachty</t>
  </si>
  <si>
    <t>1441041644</t>
  </si>
  <si>
    <t>89950,04</t>
  </si>
  <si>
    <t xml:space="preserve">Dodávka a montáž šachty  z  PP DN 600 -hl.5,5m</t>
  </si>
  <si>
    <t>-1490459995</t>
  </si>
  <si>
    <t>Ostatní konstrukce</t>
  </si>
  <si>
    <t>89950,05</t>
  </si>
  <si>
    <t>Provozní řád vodního díla</t>
  </si>
  <si>
    <t>-861496825</t>
  </si>
  <si>
    <t xml:space="preserve"> Přesun hmot</t>
  </si>
  <si>
    <t>998276101</t>
  </si>
  <si>
    <t>Přesun hmot pro trubní vedení z trub z plastických hmot otevřený výkop</t>
  </si>
  <si>
    <t>869028580</t>
  </si>
  <si>
    <t>3 - SO 401 Veřejné osvětlení</t>
  </si>
  <si>
    <t>M21 - Elektromontáže</t>
  </si>
  <si>
    <t xml:space="preserve">    D1 - Dodávka</t>
  </si>
  <si>
    <t>M46 - Zemní práce při montážích</t>
  </si>
  <si>
    <t>M21</t>
  </si>
  <si>
    <t>Elektromontáže</t>
  </si>
  <si>
    <t>210 22-0022.R00</t>
  </si>
  <si>
    <t>Vedení uzemňovací v zemi FeZn, D 8 - 10 mm</t>
  </si>
  <si>
    <t>135441512</t>
  </si>
  <si>
    <t>210 22-0301.R00</t>
  </si>
  <si>
    <t>Svorka hromosvodová do 2 šroubů /SS, SZ, SO/</t>
  </si>
  <si>
    <t>1564369499</t>
  </si>
  <si>
    <t>210 22-0302.R00</t>
  </si>
  <si>
    <t>Svorka hromosvodová nad 3 šrouby / SS</t>
  </si>
  <si>
    <t>-805213603</t>
  </si>
  <si>
    <t>210 10-0252.R00</t>
  </si>
  <si>
    <t>Ukončení vodičů do 4x2,5 mm2</t>
  </si>
  <si>
    <t>1639099420</t>
  </si>
  <si>
    <t>210 10-0252.R00.1</t>
  </si>
  <si>
    <t>Ukončení celoplast. kabelů smršťovací koncovkou do 4x25 mm2</t>
  </si>
  <si>
    <t>-657344901</t>
  </si>
  <si>
    <t>210 10-2001.R00</t>
  </si>
  <si>
    <t>kabelová spojka smršťovací do 4 x 35</t>
  </si>
  <si>
    <t>-980278730</t>
  </si>
  <si>
    <t>210 81-0014.R00</t>
  </si>
  <si>
    <t xml:space="preserve">Kabel CYKY-m 750 V 4 x 16 mm2  volně</t>
  </si>
  <si>
    <t>818420674</t>
  </si>
  <si>
    <t>210 91-1071.R00</t>
  </si>
  <si>
    <t xml:space="preserve">Kabel AYKY-m 750 V 4 x 35 mm2  volně</t>
  </si>
  <si>
    <t>-566605658</t>
  </si>
  <si>
    <t>210 95-0202.R00</t>
  </si>
  <si>
    <t>příplatek za protahování kabelu hmotnosti do 2 kg/m (CYKY - 0,91kg/m, AYKY 1,02)</t>
  </si>
  <si>
    <t>134440048</t>
  </si>
  <si>
    <t>210 81-0045.R00</t>
  </si>
  <si>
    <t>Kabel CYKY-m 750 V 3 x 1,5 mm2 volně uložený</t>
  </si>
  <si>
    <t>-478083382</t>
  </si>
  <si>
    <t>210 20-4011.R00</t>
  </si>
  <si>
    <t>Stožár osvětlovací ocelový délky do 12 m</t>
  </si>
  <si>
    <t>-795121799</t>
  </si>
  <si>
    <t>210 20-4101.RS2</t>
  </si>
  <si>
    <t>Výložník ocelový nad 35 kg včetně nákladů na montážní plošinu - V1</t>
  </si>
  <si>
    <t>1745164873</t>
  </si>
  <si>
    <t>210 20-4105.RS2</t>
  </si>
  <si>
    <t>Výložník ocelový do 70 kg včetně nákladů na montážní plošinu - V2</t>
  </si>
  <si>
    <t>-1029101308</t>
  </si>
  <si>
    <t>210 20-4201.R00</t>
  </si>
  <si>
    <t>Elektrovýzbroj stožáru pro 1 okruh</t>
  </si>
  <si>
    <t>-1765615358</t>
  </si>
  <si>
    <t>210 20-4202.R00</t>
  </si>
  <si>
    <t>Elektrovýzbroj stožáru pro 2 okruhy</t>
  </si>
  <si>
    <t>1031839128</t>
  </si>
  <si>
    <t>R01</t>
  </si>
  <si>
    <t>montáž zábrany proti najetí vozidel</t>
  </si>
  <si>
    <t>-517539790</t>
  </si>
  <si>
    <t>210 20-2013.R00</t>
  </si>
  <si>
    <t>Svítidlo výbojkové na výložník</t>
  </si>
  <si>
    <t>-1319465116</t>
  </si>
  <si>
    <t>D1</t>
  </si>
  <si>
    <t>Dodávka</t>
  </si>
  <si>
    <t>341-11100-1</t>
  </si>
  <si>
    <t>Kabel silový s Cu jádrem 750 V CYKY 4 x 16 mm2</t>
  </si>
  <si>
    <t>-1268314794</t>
  </si>
  <si>
    <t>R02</t>
  </si>
  <si>
    <t>Kabel silový s Al jádrem 750 V AYKY 4 x 35 mm2</t>
  </si>
  <si>
    <t>126508851</t>
  </si>
  <si>
    <t>341-11030</t>
  </si>
  <si>
    <t>Kabel silový s Cu jádrem 750 V CYKY 3 x 1,5 mm2</t>
  </si>
  <si>
    <t>922308193</t>
  </si>
  <si>
    <t>354-41986</t>
  </si>
  <si>
    <t>Svorka SR 2b pro pásek 30 x 4 mm</t>
  </si>
  <si>
    <t>-2002389838</t>
  </si>
  <si>
    <t>Pol1</t>
  </si>
  <si>
    <t>připojovací svorka SP na stožár</t>
  </si>
  <si>
    <t>2044002658</t>
  </si>
  <si>
    <t>341-95.1</t>
  </si>
  <si>
    <t>FeZn d10 (064 kg/m)</t>
  </si>
  <si>
    <t>39235409</t>
  </si>
  <si>
    <t>R03</t>
  </si>
  <si>
    <t>sloup BM8, žárový zinek</t>
  </si>
  <si>
    <t>1292663247</t>
  </si>
  <si>
    <t>R04</t>
  </si>
  <si>
    <t xml:space="preserve">výložník V1/1500  žárový zinek</t>
  </si>
  <si>
    <t>1236884594</t>
  </si>
  <si>
    <t>R05</t>
  </si>
  <si>
    <t xml:space="preserve">výložník V2/1500, 180°  žárový zinek</t>
  </si>
  <si>
    <t>53978177</t>
  </si>
  <si>
    <t>R06</t>
  </si>
  <si>
    <t xml:space="preserve">výložník V2/1500, 90°  žárový zinek</t>
  </si>
  <si>
    <t>364081544</t>
  </si>
  <si>
    <t>R07</t>
  </si>
  <si>
    <t>zábrana proti najetí vozidel dle výkresu 06</t>
  </si>
  <si>
    <t>2050025675</t>
  </si>
  <si>
    <t>R08</t>
  </si>
  <si>
    <t>kabelová spojka nn do 4x35mm2</t>
  </si>
  <si>
    <t>314544103</t>
  </si>
  <si>
    <t>R09</t>
  </si>
  <si>
    <t>silniční svítlidlo LED 1x53W, zdroj, dle standardu OKAS, popis v technické zprávě a výpočtu</t>
  </si>
  <si>
    <t>824427073</t>
  </si>
  <si>
    <t>R10</t>
  </si>
  <si>
    <t>Elektrovýzbroj stožáru pro 1 okruh do 4x35mm2</t>
  </si>
  <si>
    <t>-367528160</t>
  </si>
  <si>
    <t>Pol2</t>
  </si>
  <si>
    <t>Elektrovýzbroj stožáru pro 2 okruhy do 4x35mm2</t>
  </si>
  <si>
    <t>1250018247</t>
  </si>
  <si>
    <t>R11</t>
  </si>
  <si>
    <t>Měření zem. odporu, demontáž/montáž svorky</t>
  </si>
  <si>
    <t>-569279378</t>
  </si>
  <si>
    <t>R12</t>
  </si>
  <si>
    <t>Revize</t>
  </si>
  <si>
    <t>hod</t>
  </si>
  <si>
    <t>393926760</t>
  </si>
  <si>
    <t>R13</t>
  </si>
  <si>
    <t>napojení na stávající vedení</t>
  </si>
  <si>
    <t>-1072891841</t>
  </si>
  <si>
    <t>R14</t>
  </si>
  <si>
    <t>montážní plošina</t>
  </si>
  <si>
    <t>274162072</t>
  </si>
  <si>
    <t>R15</t>
  </si>
  <si>
    <t>geodetické zaměření stavby</t>
  </si>
  <si>
    <t>431035446</t>
  </si>
  <si>
    <t>R16</t>
  </si>
  <si>
    <t>měření osvětlení, protokol dle ČSN 13201-4 - metody měření</t>
  </si>
  <si>
    <t>-1983333115</t>
  </si>
  <si>
    <t>R17</t>
  </si>
  <si>
    <t>demontáž sloupu do 8m+odvoz do 15km, likvidace</t>
  </si>
  <si>
    <t>1783111580</t>
  </si>
  <si>
    <t>R18</t>
  </si>
  <si>
    <t>demontáž svítidla vo+výložník, odvoz do 15km, likvidace</t>
  </si>
  <si>
    <t>257091210</t>
  </si>
  <si>
    <t>R20</t>
  </si>
  <si>
    <t>demontáž kabelu do 4x35mm včetně chráničky, ve výkopu, likvidece</t>
  </si>
  <si>
    <t>762961394</t>
  </si>
  <si>
    <t>R21</t>
  </si>
  <si>
    <t>nátěr sloupů dle standardu OKAS vč. očíslování</t>
  </si>
  <si>
    <t>-35838614</t>
  </si>
  <si>
    <t>M46</t>
  </si>
  <si>
    <t>Zemní práce při montážích</t>
  </si>
  <si>
    <t>460 20-0154.R00</t>
  </si>
  <si>
    <t xml:space="preserve">Výkop kabelové rýhy 35/70 cm  hor.4</t>
  </si>
  <si>
    <t>-1388324737</t>
  </si>
  <si>
    <t>460 57-0154.R00</t>
  </si>
  <si>
    <t>Zához rýhy 35/70 cm, hornina třídy 4, se zhutněním</t>
  </si>
  <si>
    <t>1224692107</t>
  </si>
  <si>
    <t>460 42-0001.RT3</t>
  </si>
  <si>
    <t>Zřízení kab.lože v rýze do 65 cm ze zeminy 5 cm lože tloušťky 15 cm</t>
  </si>
  <si>
    <t>-339061080</t>
  </si>
  <si>
    <t>460 05-0703.R00</t>
  </si>
  <si>
    <t>Jáma do 2 m3 pro stožár veřejného osvětlení, hor.3</t>
  </si>
  <si>
    <t>843576501</t>
  </si>
  <si>
    <t>460 10-0006.R00</t>
  </si>
  <si>
    <t>Pouzdrový základ 500x2000mm mimo osu trasy</t>
  </si>
  <si>
    <t>-549475965</t>
  </si>
  <si>
    <t>460 03-0071.RT3</t>
  </si>
  <si>
    <t>Bourání živičných povrchů tl. vrstvy do 5 cm v ploše nad 10 m2</t>
  </si>
  <si>
    <t>-2109132945</t>
  </si>
  <si>
    <t>460 08-0101.RT1</t>
  </si>
  <si>
    <t>Rozbourání betonového základu vybourání betonu, odvoz na skládku do 15km</t>
  </si>
  <si>
    <t>-1233117258</t>
  </si>
  <si>
    <t>111 30-1111.R00</t>
  </si>
  <si>
    <t>Sejmutí drnu tl. do 10 cm, s přemístěním do 50 m</t>
  </si>
  <si>
    <t>1633375624</t>
  </si>
  <si>
    <t>460 49-0012.R00</t>
  </si>
  <si>
    <t>Zakrytí kabelu výstražnou folií PVC, šířka 33 cm</t>
  </si>
  <si>
    <t>1460224070</t>
  </si>
  <si>
    <t>345-71147.05</t>
  </si>
  <si>
    <t>Trubka kabelová chránička D110</t>
  </si>
  <si>
    <t>259758061</t>
  </si>
  <si>
    <t>345-71147.08</t>
  </si>
  <si>
    <t>Trubka kabelová chránička D75</t>
  </si>
  <si>
    <t>1718390381</t>
  </si>
  <si>
    <t>174 10-1101.R00</t>
  </si>
  <si>
    <t>Zásyp jam, rýh, šachet se zhutněním</t>
  </si>
  <si>
    <t>1495381152</t>
  </si>
  <si>
    <t>460 01-0024.RT3</t>
  </si>
  <si>
    <t>Vytýčení kabelové trasy v zastavěném prostoru délka trasy do 1000 m</t>
  </si>
  <si>
    <t>km</t>
  </si>
  <si>
    <t>121794436</t>
  </si>
  <si>
    <t>599 00-0010.RAA</t>
  </si>
  <si>
    <t>Rozebrání a oprava asfaltové komunikace řezání, výměna podkladu tl. 30 cm, asfaltobet.7 cm + podkladní vrstva ze štěrku</t>
  </si>
  <si>
    <t>-1797755064</t>
  </si>
  <si>
    <t>591 10-0020.RAA</t>
  </si>
  <si>
    <t>Rozebrání a oprava chhodníku z dlažby zámkové, podklad štěrkopísek dlažba přírodní tloušťka 6 cm</t>
  </si>
  <si>
    <t>-932589767</t>
  </si>
  <si>
    <t>R22</t>
  </si>
  <si>
    <t>protlak pod komuniakcí DN110</t>
  </si>
  <si>
    <t>2062562866</t>
  </si>
  <si>
    <t>460 07-0754.R00</t>
  </si>
  <si>
    <t>jámy pro protlak (výkop a zához )</t>
  </si>
  <si>
    <t>616316486</t>
  </si>
  <si>
    <t>R23</t>
  </si>
  <si>
    <t>prostý beton B10</t>
  </si>
  <si>
    <t>288679398</t>
  </si>
  <si>
    <t>460 49-0051.R00</t>
  </si>
  <si>
    <t>krytí spojek ve výkopu</t>
  </si>
  <si>
    <t>-1268197402</t>
  </si>
  <si>
    <t>460 62-0013.R00</t>
  </si>
  <si>
    <t>provizorní úprava terénu pro JTÚ, definitivní povrchy</t>
  </si>
  <si>
    <t>1726132597</t>
  </si>
  <si>
    <t>4 - SO 402 Ochrana sdělov...</t>
  </si>
  <si>
    <t>104,0*0,35*0,6</t>
  </si>
  <si>
    <t>38,0*0,5*1,1</t>
  </si>
  <si>
    <t>12,0*0,35*0,7</t>
  </si>
  <si>
    <t>45,68*1,5</t>
  </si>
  <si>
    <t>469-3</t>
  </si>
  <si>
    <t>Položení kabelu do pískového lože,obsypu,zásypu a.výstražné folie</t>
  </si>
  <si>
    <t>469-4</t>
  </si>
  <si>
    <t>Kabelová komora rozměr 845*553*610mm vč ocelového víka a přislušenství k uchycení kabelů</t>
  </si>
  <si>
    <t>5 - SO 801 Sadové úpravy</t>
  </si>
  <si>
    <t>Soupis:</t>
  </si>
  <si>
    <t>a - Výsadba</t>
  </si>
  <si>
    <t xml:space="preserve">    18 - Výsadba dřevin</t>
  </si>
  <si>
    <t xml:space="preserve">    1 - Dodávka </t>
  </si>
  <si>
    <t>Výsadba dřevin</t>
  </si>
  <si>
    <t>111301111</t>
  </si>
  <si>
    <t>Sejmutí drnu tl do 100 mm s přemístěním do 50 m nebo naložením na dopravní prostředek</t>
  </si>
  <si>
    <t>331028491</t>
  </si>
  <si>
    <t>183101213</t>
  </si>
  <si>
    <t>Jamky pro výsadbu s výměnou 50 % půdy zeminy tř 1 až 4 objem do 0,05 m3 v rovině a svahu do 1:5</t>
  </si>
  <si>
    <t>1099952371</t>
  </si>
  <si>
    <t>183101221</t>
  </si>
  <si>
    <t>Jamky pro výsadbu s výměnou 50 % půdy zeminy tř 1 až 4 objem do 1 m3 v rovině a svahu do 1:5</t>
  </si>
  <si>
    <t>-1082883563</t>
  </si>
  <si>
    <t>183205112</t>
  </si>
  <si>
    <t xml:space="preserve">Založení záhonu v rovině a svahu do 1:5 zemina tř 3   (Spiraea)</t>
  </si>
  <si>
    <t>-867400999</t>
  </si>
  <si>
    <t>184102111</t>
  </si>
  <si>
    <t>Výsadba dřeviny s balem D do 0,2 m do jamky se zalitím v rovině a svahu do 1:5</t>
  </si>
  <si>
    <t>-1689075656</t>
  </si>
  <si>
    <t>184102115</t>
  </si>
  <si>
    <t>Výsadba dřeviny s balem D do 0,6 m do jamky se zalitím v rovině a svahu do 1:5</t>
  </si>
  <si>
    <t>22869423</t>
  </si>
  <si>
    <t>184215133</t>
  </si>
  <si>
    <t>Ukotvení kmene dřevin čtyřmi kůly D do 0,1 m délky do 3 m</t>
  </si>
  <si>
    <t>917939297</t>
  </si>
  <si>
    <t>184215413</t>
  </si>
  <si>
    <t>Zhotovení závlahové mísy dřevin D přes 1,0 m v rovině nebo na svahu do 1:5</t>
  </si>
  <si>
    <t>1591338894</t>
  </si>
  <si>
    <t>184501141</t>
  </si>
  <si>
    <t>Zhotovení obalu z rákosové nebo kokosové rohože v rovině a svahu do 1:5</t>
  </si>
  <si>
    <t>-84536288</t>
  </si>
  <si>
    <t>184911421</t>
  </si>
  <si>
    <t xml:space="preserve">Mulčování rostlin kůrou tl. do 0,1 m v rovině a svahu do 1:5  (záhony + závlahové mísy)</t>
  </si>
  <si>
    <t>660860321</t>
  </si>
  <si>
    <t>185802114</t>
  </si>
  <si>
    <t>Hnojení půdy umělým hnojivem k jednotlivým rostlinám v rovině a svahu do 1:5</t>
  </si>
  <si>
    <t>-1366908088</t>
  </si>
  <si>
    <t>185851121</t>
  </si>
  <si>
    <t>Dovoz vody pro zálivku rostlin za vzdálenost do 1000 m</t>
  </si>
  <si>
    <t>945458420</t>
  </si>
  <si>
    <t>185851129</t>
  </si>
  <si>
    <t xml:space="preserve">Příplatek k dovozu vody pro zálivku rostlin do 1000 m ZKD 1000 m    9x</t>
  </si>
  <si>
    <t>1165849674</t>
  </si>
  <si>
    <t>185804311</t>
  </si>
  <si>
    <t xml:space="preserve">Zalití rostlin vodou plocha do 20 m2   (stromy 2x)</t>
  </si>
  <si>
    <t>627876374</t>
  </si>
  <si>
    <t>185804312</t>
  </si>
  <si>
    <t xml:space="preserve">Zalití rostlin vodou plocha přes 20 m2   (keře 2x)</t>
  </si>
  <si>
    <t>963473074</t>
  </si>
  <si>
    <t>Vodorovné přemístění do 10000 m výkopku/sypaniny z horniny třídy těž. I, skup. 1 až 3</t>
  </si>
  <si>
    <t>-423509542</t>
  </si>
  <si>
    <t>167151101</t>
  </si>
  <si>
    <t>Nakládání výkopku z hornin třídy těžitelnosti I, skupiny 1 až 3 do 100 m3</t>
  </si>
  <si>
    <t>954372090</t>
  </si>
  <si>
    <t xml:space="preserve">Dodávka </t>
  </si>
  <si>
    <t>823-1</t>
  </si>
  <si>
    <t>Acer campestre ´Elegant´</t>
  </si>
  <si>
    <t>2080940205</t>
  </si>
  <si>
    <t>823-2</t>
  </si>
  <si>
    <t>Acer campestre ´Elsrijk´</t>
  </si>
  <si>
    <t>468501058</t>
  </si>
  <si>
    <t>823-3</t>
  </si>
  <si>
    <t xml:space="preserve">Spiraea japonica ´Little Princess´   (4 ks / m2)</t>
  </si>
  <si>
    <t>92594909</t>
  </si>
  <si>
    <t>823-4</t>
  </si>
  <si>
    <t xml:space="preserve">Hnojivo tabletové  (6 ks / 1 strom, 2 ks / 1 keř)</t>
  </si>
  <si>
    <t>-642822669</t>
  </si>
  <si>
    <t>823-5</t>
  </si>
  <si>
    <t xml:space="preserve">Kůly frézované 2-3 m  (4 ks /1 strom)</t>
  </si>
  <si>
    <t>-1774158631</t>
  </si>
  <si>
    <t>823-6</t>
  </si>
  <si>
    <t>Úvazky a spojovací materiál</t>
  </si>
  <si>
    <t>-1569183610</t>
  </si>
  <si>
    <t>823-7</t>
  </si>
  <si>
    <t xml:space="preserve">Půdní kondicionér  (1,5 kg / 1 m3 substrátu)</t>
  </si>
  <si>
    <t>-1130540536</t>
  </si>
  <si>
    <t>823-8</t>
  </si>
  <si>
    <t>Ochrana paty kmene</t>
  </si>
  <si>
    <t>1715914886</t>
  </si>
  <si>
    <t>823-9</t>
  </si>
  <si>
    <t>Kůra jemně drcená (prům. vrstva 10 cm)</t>
  </si>
  <si>
    <t>757563952</t>
  </si>
  <si>
    <t>1011973993</t>
  </si>
  <si>
    <t>823-10</t>
  </si>
  <si>
    <t>Zahradnický substrát (výměna do jamek)</t>
  </si>
  <si>
    <t>1176189749</t>
  </si>
  <si>
    <t>998231311</t>
  </si>
  <si>
    <t>Přesun hmot pro sadovnické a krajinářské úpravy vodorovně do 5000 m</t>
  </si>
  <si>
    <t>-655065208</t>
  </si>
  <si>
    <t>b - Následná péče</t>
  </si>
  <si>
    <t xml:space="preserve">    18 - Následná péče- solitéry</t>
  </si>
  <si>
    <t xml:space="preserve">    18-2 - Následná péče - skupiny</t>
  </si>
  <si>
    <t>Následná péče- solitéry</t>
  </si>
  <si>
    <t>184801121</t>
  </si>
  <si>
    <t xml:space="preserve">Ošetření vysazených dřevin solitérních v rovině nebo na svahu do 1:5   5x</t>
  </si>
  <si>
    <t>1773231453</t>
  </si>
  <si>
    <t xml:space="preserve">Hnojení půdy umělým hnojivem k jednotlivým rostlinám v rovině a svahu do 1:5   2x</t>
  </si>
  <si>
    <t>-1122023169</t>
  </si>
  <si>
    <t>41131988</t>
  </si>
  <si>
    <t>-94956305</t>
  </si>
  <si>
    <t xml:space="preserve">Zalití rostlin vodou plocha do 20 m2    5x</t>
  </si>
  <si>
    <t>-1695153329</t>
  </si>
  <si>
    <t>-294714635</t>
  </si>
  <si>
    <t>185804513</t>
  </si>
  <si>
    <t xml:space="preserve">Odplevelení dřevin soliterních v rovině a svahu do 1:5   5x</t>
  </si>
  <si>
    <t>209310541</t>
  </si>
  <si>
    <t>184911111</t>
  </si>
  <si>
    <t>Znovuuvázání dřeviny ke kůlům</t>
  </si>
  <si>
    <t>-908674506</t>
  </si>
  <si>
    <t>184852322</t>
  </si>
  <si>
    <t>Řez stromu výchovný alejových stromů v přes 4 do 6 m 2x</t>
  </si>
  <si>
    <t>-1879551668</t>
  </si>
  <si>
    <t xml:space="preserve">Kontrola úvazků   5x</t>
  </si>
  <si>
    <t>-1765375595</t>
  </si>
  <si>
    <t>Pol823-2</t>
  </si>
  <si>
    <t xml:space="preserve">Vícesložkové hnojivo NPK  (0,1 kg/strom)</t>
  </si>
  <si>
    <t>q</t>
  </si>
  <si>
    <t>-813299588</t>
  </si>
  <si>
    <t>-250933207</t>
  </si>
  <si>
    <t>18-2</t>
  </si>
  <si>
    <t>Následná péče - skupiny</t>
  </si>
  <si>
    <t>184801131</t>
  </si>
  <si>
    <t xml:space="preserve">Ošetřování vysazených dřevin ve skupinách v rovině a svahu do 1:5   5x</t>
  </si>
  <si>
    <t>1977313723</t>
  </si>
  <si>
    <t>87280225</t>
  </si>
  <si>
    <t>819577263</t>
  </si>
  <si>
    <t>292974182</t>
  </si>
  <si>
    <t>1588387106</t>
  </si>
  <si>
    <t>185804514</t>
  </si>
  <si>
    <t xml:space="preserve">Odplevelení souvislých keřových skupin v rovině a svahu do 1:5    3x</t>
  </si>
  <si>
    <t>-1697144012</t>
  </si>
  <si>
    <t>Pol823-4</t>
  </si>
  <si>
    <t xml:space="preserve">Vícesložkové hnojivo NPK  (0,03 kg/1 m2)</t>
  </si>
  <si>
    <t>-1796333149</t>
  </si>
  <si>
    <t>1054806426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</si>
</sst>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01/2022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VV JIH-Parkoviště u Lidlu ul.Jugoslávská v Ostravě - Zábřehu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Ostrava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16. 10. 2020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Ostrava, Městský obvod O-Jih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HaskoningDHV Czech Republic, spol. s 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ROUND(AG95+SUM(AG96:AG100),2)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ROUND(AS95+SUM(AS96:AS100),2)</f>
        <v>0</v>
      </c>
      <c r="AT94" s="114">
        <f>ROUND(SUM(AV94:AW94),2)</f>
        <v>0</v>
      </c>
      <c r="AU94" s="115">
        <f>ROUND(AU95+SUM(AU96:AU100),5)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ROUND(AZ95+SUM(AZ96:AZ100),2)</f>
        <v>0</v>
      </c>
      <c r="BA94" s="114">
        <f>ROUND(BA95+SUM(BA96:BA100),2)</f>
        <v>0</v>
      </c>
      <c r="BB94" s="114">
        <f>ROUND(BB95+SUM(BB96:BB100),2)</f>
        <v>0</v>
      </c>
      <c r="BC94" s="114">
        <f>ROUND(BC95+SUM(BC96:BC100),2)</f>
        <v>0</v>
      </c>
      <c r="BD94" s="116">
        <f>ROUND(BD95+SUM(BD96:BD100),2)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'0 - VRN'!J30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'0 - VRN'!P120</f>
        <v>0</v>
      </c>
      <c r="AV95" s="128">
        <f>'0 - VRN'!J33</f>
        <v>0</v>
      </c>
      <c r="AW95" s="128">
        <f>'0 - VRN'!J34</f>
        <v>0</v>
      </c>
      <c r="AX95" s="128">
        <f>'0 - VRN'!J35</f>
        <v>0</v>
      </c>
      <c r="AY95" s="128">
        <f>'0 - VRN'!J36</f>
        <v>0</v>
      </c>
      <c r="AZ95" s="128">
        <f>'0 - VRN'!F33</f>
        <v>0</v>
      </c>
      <c r="BA95" s="128">
        <f>'0 - VRN'!F34</f>
        <v>0</v>
      </c>
      <c r="BB95" s="128">
        <f>'0 - VRN'!F35</f>
        <v>0</v>
      </c>
      <c r="BC95" s="128">
        <f>'0 - VRN'!F36</f>
        <v>0</v>
      </c>
      <c r="BD95" s="130">
        <f>'0 - VRN'!F37</f>
        <v>0</v>
      </c>
      <c r="BE95" s="7"/>
      <c r="BT95" s="131" t="s">
        <v>85</v>
      </c>
      <c r="BV95" s="131" t="s">
        <v>80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82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'1 - SO 101 Místní komunikace'!J30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'1 - SO 101 Místní komunikace'!P125</f>
        <v>0</v>
      </c>
      <c r="AV96" s="128">
        <f>'1 - SO 101 Místní komunikace'!J33</f>
        <v>0</v>
      </c>
      <c r="AW96" s="128">
        <f>'1 - SO 101 Místní komunikace'!J34</f>
        <v>0</v>
      </c>
      <c r="AX96" s="128">
        <f>'1 - SO 101 Místní komunikace'!J35</f>
        <v>0</v>
      </c>
      <c r="AY96" s="128">
        <f>'1 - SO 101 Místní komunikace'!J36</f>
        <v>0</v>
      </c>
      <c r="AZ96" s="128">
        <f>'1 - SO 101 Místní komunikace'!F33</f>
        <v>0</v>
      </c>
      <c r="BA96" s="128">
        <f>'1 - SO 101 Místní komunikace'!F34</f>
        <v>0</v>
      </c>
      <c r="BB96" s="128">
        <f>'1 - SO 101 Místní komunikace'!F35</f>
        <v>0</v>
      </c>
      <c r="BC96" s="128">
        <f>'1 - SO 101 Místní komunikace'!F36</f>
        <v>0</v>
      </c>
      <c r="BD96" s="130">
        <f>'1 - SO 101 Místní komunikace'!F37</f>
        <v>0</v>
      </c>
      <c r="BE96" s="7"/>
      <c r="BT96" s="131" t="s">
        <v>85</v>
      </c>
      <c r="BV96" s="131" t="s">
        <v>80</v>
      </c>
      <c r="BW96" s="131" t="s">
        <v>89</v>
      </c>
      <c r="BX96" s="131" t="s">
        <v>5</v>
      </c>
      <c r="CL96" s="131" t="s">
        <v>1</v>
      </c>
      <c r="CM96" s="131" t="s">
        <v>87</v>
      </c>
    </row>
    <row r="97" s="7" customFormat="1" ht="16.5" customHeight="1">
      <c r="A97" s="119" t="s">
        <v>82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'2 - SO 301 Odvodnění'!J30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27">
        <v>0</v>
      </c>
      <c r="AT97" s="128">
        <f>ROUND(SUM(AV97:AW97),2)</f>
        <v>0</v>
      </c>
      <c r="AU97" s="129">
        <f>'2 - SO 301 Odvodnění'!P123</f>
        <v>0</v>
      </c>
      <c r="AV97" s="128">
        <f>'2 - SO 301 Odvodnění'!J33</f>
        <v>0</v>
      </c>
      <c r="AW97" s="128">
        <f>'2 - SO 301 Odvodnění'!J34</f>
        <v>0</v>
      </c>
      <c r="AX97" s="128">
        <f>'2 - SO 301 Odvodnění'!J35</f>
        <v>0</v>
      </c>
      <c r="AY97" s="128">
        <f>'2 - SO 301 Odvodnění'!J36</f>
        <v>0</v>
      </c>
      <c r="AZ97" s="128">
        <f>'2 - SO 301 Odvodnění'!F33</f>
        <v>0</v>
      </c>
      <c r="BA97" s="128">
        <f>'2 - SO 301 Odvodnění'!F34</f>
        <v>0</v>
      </c>
      <c r="BB97" s="128">
        <f>'2 - SO 301 Odvodnění'!F35</f>
        <v>0</v>
      </c>
      <c r="BC97" s="128">
        <f>'2 - SO 301 Odvodnění'!F36</f>
        <v>0</v>
      </c>
      <c r="BD97" s="130">
        <f>'2 - SO 301 Odvodnění'!F37</f>
        <v>0</v>
      </c>
      <c r="BE97" s="7"/>
      <c r="BT97" s="131" t="s">
        <v>85</v>
      </c>
      <c r="BV97" s="131" t="s">
        <v>80</v>
      </c>
      <c r="BW97" s="131" t="s">
        <v>91</v>
      </c>
      <c r="BX97" s="131" t="s">
        <v>5</v>
      </c>
      <c r="CL97" s="131" t="s">
        <v>1</v>
      </c>
      <c r="CM97" s="131" t="s">
        <v>87</v>
      </c>
    </row>
    <row r="98" s="7" customFormat="1" ht="16.5" customHeight="1">
      <c r="A98" s="119" t="s">
        <v>82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'3 - SO 401 Veřejné osvětlení'!J30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84</v>
      </c>
      <c r="AR98" s="126"/>
      <c r="AS98" s="127">
        <v>0</v>
      </c>
      <c r="AT98" s="128">
        <f>ROUND(SUM(AV98:AW98),2)</f>
        <v>0</v>
      </c>
      <c r="AU98" s="129">
        <f>'3 - SO 401 Veřejné osvětlení'!P119</f>
        <v>0</v>
      </c>
      <c r="AV98" s="128">
        <f>'3 - SO 401 Veřejné osvětlení'!J33</f>
        <v>0</v>
      </c>
      <c r="AW98" s="128">
        <f>'3 - SO 401 Veřejné osvětlení'!J34</f>
        <v>0</v>
      </c>
      <c r="AX98" s="128">
        <f>'3 - SO 401 Veřejné osvětlení'!J35</f>
        <v>0</v>
      </c>
      <c r="AY98" s="128">
        <f>'3 - SO 401 Veřejné osvětlení'!J36</f>
        <v>0</v>
      </c>
      <c r="AZ98" s="128">
        <f>'3 - SO 401 Veřejné osvětlení'!F33</f>
        <v>0</v>
      </c>
      <c r="BA98" s="128">
        <f>'3 - SO 401 Veřejné osvětlení'!F34</f>
        <v>0</v>
      </c>
      <c r="BB98" s="128">
        <f>'3 - SO 401 Veřejné osvětlení'!F35</f>
        <v>0</v>
      </c>
      <c r="BC98" s="128">
        <f>'3 - SO 401 Veřejné osvětlení'!F36</f>
        <v>0</v>
      </c>
      <c r="BD98" s="130">
        <f>'3 - SO 401 Veřejné osvětlení'!F37</f>
        <v>0</v>
      </c>
      <c r="BE98" s="7"/>
      <c r="BT98" s="131" t="s">
        <v>85</v>
      </c>
      <c r="BV98" s="131" t="s">
        <v>80</v>
      </c>
      <c r="BW98" s="131" t="s">
        <v>94</v>
      </c>
      <c r="BX98" s="131" t="s">
        <v>5</v>
      </c>
      <c r="CL98" s="131" t="s">
        <v>1</v>
      </c>
      <c r="CM98" s="131" t="s">
        <v>87</v>
      </c>
    </row>
    <row r="99" s="7" customFormat="1" ht="16.5" customHeight="1">
      <c r="A99" s="119" t="s">
        <v>82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'4 - SO 402 Ochrana sdělov...'!J30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84</v>
      </c>
      <c r="AR99" s="126"/>
      <c r="AS99" s="127">
        <v>0</v>
      </c>
      <c r="AT99" s="128">
        <f>ROUND(SUM(AV99:AW99),2)</f>
        <v>0</v>
      </c>
      <c r="AU99" s="129">
        <f>'4 - SO 402 Ochrana sdělov...'!P119</f>
        <v>0</v>
      </c>
      <c r="AV99" s="128">
        <f>'4 - SO 402 Ochrana sdělov...'!J33</f>
        <v>0</v>
      </c>
      <c r="AW99" s="128">
        <f>'4 - SO 402 Ochrana sdělov...'!J34</f>
        <v>0</v>
      </c>
      <c r="AX99" s="128">
        <f>'4 - SO 402 Ochrana sdělov...'!J35</f>
        <v>0</v>
      </c>
      <c r="AY99" s="128">
        <f>'4 - SO 402 Ochrana sdělov...'!J36</f>
        <v>0</v>
      </c>
      <c r="AZ99" s="128">
        <f>'4 - SO 402 Ochrana sdělov...'!F33</f>
        <v>0</v>
      </c>
      <c r="BA99" s="128">
        <f>'4 - SO 402 Ochrana sdělov...'!F34</f>
        <v>0</v>
      </c>
      <c r="BB99" s="128">
        <f>'4 - SO 402 Ochrana sdělov...'!F35</f>
        <v>0</v>
      </c>
      <c r="BC99" s="128">
        <f>'4 - SO 402 Ochrana sdělov...'!F36</f>
        <v>0</v>
      </c>
      <c r="BD99" s="130">
        <f>'4 - SO 402 Ochrana sdělov...'!F37</f>
        <v>0</v>
      </c>
      <c r="BE99" s="7"/>
      <c r="BT99" s="131" t="s">
        <v>85</v>
      </c>
      <c r="BV99" s="131" t="s">
        <v>80</v>
      </c>
      <c r="BW99" s="131" t="s">
        <v>97</v>
      </c>
      <c r="BX99" s="131" t="s">
        <v>5</v>
      </c>
      <c r="CL99" s="131" t="s">
        <v>1</v>
      </c>
      <c r="CM99" s="131" t="s">
        <v>87</v>
      </c>
    </row>
    <row r="100" s="7" customFormat="1" ht="16.5" customHeight="1">
      <c r="A100" s="7"/>
      <c r="B100" s="120"/>
      <c r="C100" s="121"/>
      <c r="D100" s="122" t="s">
        <v>98</v>
      </c>
      <c r="E100" s="122"/>
      <c r="F100" s="122"/>
      <c r="G100" s="122"/>
      <c r="H100" s="122"/>
      <c r="I100" s="123"/>
      <c r="J100" s="122" t="s">
        <v>99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32">
        <f>ROUND(SUM(AG101:AG102),2)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84</v>
      </c>
      <c r="AR100" s="126"/>
      <c r="AS100" s="127">
        <f>ROUND(SUM(AS101:AS102),2)</f>
        <v>0</v>
      </c>
      <c r="AT100" s="128">
        <f>ROUND(SUM(AV100:AW100),2)</f>
        <v>0</v>
      </c>
      <c r="AU100" s="129">
        <f>ROUND(SUM(AU101:AU102),5)</f>
        <v>0</v>
      </c>
      <c r="AV100" s="128">
        <f>ROUND(AZ100*L29,2)</f>
        <v>0</v>
      </c>
      <c r="AW100" s="128">
        <f>ROUND(BA100*L30,2)</f>
        <v>0</v>
      </c>
      <c r="AX100" s="128">
        <f>ROUND(BB100*L29,2)</f>
        <v>0</v>
      </c>
      <c r="AY100" s="128">
        <f>ROUND(BC100*L30,2)</f>
        <v>0</v>
      </c>
      <c r="AZ100" s="128">
        <f>ROUND(SUM(AZ101:AZ102),2)</f>
        <v>0</v>
      </c>
      <c r="BA100" s="128">
        <f>ROUND(SUM(BA101:BA102),2)</f>
        <v>0</v>
      </c>
      <c r="BB100" s="128">
        <f>ROUND(SUM(BB101:BB102),2)</f>
        <v>0</v>
      </c>
      <c r="BC100" s="128">
        <f>ROUND(SUM(BC101:BC102),2)</f>
        <v>0</v>
      </c>
      <c r="BD100" s="130">
        <f>ROUND(SUM(BD101:BD102),2)</f>
        <v>0</v>
      </c>
      <c r="BE100" s="7"/>
      <c r="BS100" s="131" t="s">
        <v>77</v>
      </c>
      <c r="BT100" s="131" t="s">
        <v>85</v>
      </c>
      <c r="BU100" s="131" t="s">
        <v>79</v>
      </c>
      <c r="BV100" s="131" t="s">
        <v>80</v>
      </c>
      <c r="BW100" s="131" t="s">
        <v>100</v>
      </c>
      <c r="BX100" s="131" t="s">
        <v>5</v>
      </c>
      <c r="CL100" s="131" t="s">
        <v>1</v>
      </c>
      <c r="CM100" s="131" t="s">
        <v>87</v>
      </c>
    </row>
    <row r="101" s="4" customFormat="1" ht="16.5" customHeight="1">
      <c r="A101" s="119" t="s">
        <v>82</v>
      </c>
      <c r="B101" s="70"/>
      <c r="C101" s="133"/>
      <c r="D101" s="133"/>
      <c r="E101" s="134" t="s">
        <v>101</v>
      </c>
      <c r="F101" s="134"/>
      <c r="G101" s="134"/>
      <c r="H101" s="134"/>
      <c r="I101" s="134"/>
      <c r="J101" s="133"/>
      <c r="K101" s="134" t="s">
        <v>102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'a - Výsadba'!J32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103</v>
      </c>
      <c r="AR101" s="72"/>
      <c r="AS101" s="137">
        <v>0</v>
      </c>
      <c r="AT101" s="138">
        <f>ROUND(SUM(AV101:AW101),2)</f>
        <v>0</v>
      </c>
      <c r="AU101" s="139">
        <f>'a - Výsadba'!P124</f>
        <v>0</v>
      </c>
      <c r="AV101" s="138">
        <f>'a - Výsadba'!J35</f>
        <v>0</v>
      </c>
      <c r="AW101" s="138">
        <f>'a - Výsadba'!J36</f>
        <v>0</v>
      </c>
      <c r="AX101" s="138">
        <f>'a - Výsadba'!J37</f>
        <v>0</v>
      </c>
      <c r="AY101" s="138">
        <f>'a - Výsadba'!J38</f>
        <v>0</v>
      </c>
      <c r="AZ101" s="138">
        <f>'a - Výsadba'!F35</f>
        <v>0</v>
      </c>
      <c r="BA101" s="138">
        <f>'a - Výsadba'!F36</f>
        <v>0</v>
      </c>
      <c r="BB101" s="138">
        <f>'a - Výsadba'!F37</f>
        <v>0</v>
      </c>
      <c r="BC101" s="138">
        <f>'a - Výsadba'!F38</f>
        <v>0</v>
      </c>
      <c r="BD101" s="140">
        <f>'a - Výsadba'!F39</f>
        <v>0</v>
      </c>
      <c r="BE101" s="4"/>
      <c r="BT101" s="141" t="s">
        <v>87</v>
      </c>
      <c r="BV101" s="141" t="s">
        <v>80</v>
      </c>
      <c r="BW101" s="141" t="s">
        <v>104</v>
      </c>
      <c r="BX101" s="141" t="s">
        <v>100</v>
      </c>
      <c r="CL101" s="141" t="s">
        <v>1</v>
      </c>
    </row>
    <row r="102" s="4" customFormat="1" ht="16.5" customHeight="1">
      <c r="A102" s="119" t="s">
        <v>82</v>
      </c>
      <c r="B102" s="70"/>
      <c r="C102" s="133"/>
      <c r="D102" s="133"/>
      <c r="E102" s="134" t="s">
        <v>105</v>
      </c>
      <c r="F102" s="134"/>
      <c r="G102" s="134"/>
      <c r="H102" s="134"/>
      <c r="I102" s="134"/>
      <c r="J102" s="133"/>
      <c r="K102" s="134" t="s">
        <v>106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'b - Následná péče'!J32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103</v>
      </c>
      <c r="AR102" s="72"/>
      <c r="AS102" s="142">
        <v>0</v>
      </c>
      <c r="AT102" s="143">
        <f>ROUND(SUM(AV102:AW102),2)</f>
        <v>0</v>
      </c>
      <c r="AU102" s="144">
        <f>'b - Následná péče'!P124</f>
        <v>0</v>
      </c>
      <c r="AV102" s="143">
        <f>'b - Následná péče'!J35</f>
        <v>0</v>
      </c>
      <c r="AW102" s="143">
        <f>'b - Následná péče'!J36</f>
        <v>0</v>
      </c>
      <c r="AX102" s="143">
        <f>'b - Následná péče'!J37</f>
        <v>0</v>
      </c>
      <c r="AY102" s="143">
        <f>'b - Následná péče'!J38</f>
        <v>0</v>
      </c>
      <c r="AZ102" s="143">
        <f>'b - Následná péče'!F35</f>
        <v>0</v>
      </c>
      <c r="BA102" s="143">
        <f>'b - Následná péče'!F36</f>
        <v>0</v>
      </c>
      <c r="BB102" s="143">
        <f>'b - Následná péče'!F37</f>
        <v>0</v>
      </c>
      <c r="BC102" s="143">
        <f>'b - Následná péče'!F38</f>
        <v>0</v>
      </c>
      <c r="BD102" s="145">
        <f>'b - Následná péče'!F39</f>
        <v>0</v>
      </c>
      <c r="BE102" s="4"/>
      <c r="BT102" s="141" t="s">
        <v>87</v>
      </c>
      <c r="BV102" s="141" t="s">
        <v>80</v>
      </c>
      <c r="BW102" s="141" t="s">
        <v>107</v>
      </c>
      <c r="BX102" s="141" t="s">
        <v>100</v>
      </c>
      <c r="CL102" s="141" t="s">
        <v>1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BpYHWfu5VZh6wPx0HwbGq9FHKFsMVCu1ginK4pA0yHf+XVfG3RAlQOFp3WN61/CeEb8vAfWsyTmpktw6OoOnsQ==" hashValue="2tuE9Poy/H74f9y9UQ6Lvjbv3xvSJ7lRy77TtYELaAmDaY4iF9lZdzlU7HL+q/EcM7Yj/fUp9N2B71UI/uuKsA==" algorithmName="SHA-512" password="CC35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 - VRN'!C2" display="/"/>
    <hyperlink ref="A96" location="'1 - SO 101 Místní komunikace'!C2" display="/"/>
    <hyperlink ref="A97" location="'2 - SO 301 Odvodnění'!C2" display="/"/>
    <hyperlink ref="A98" location="'3 - SO 401 Veřejné osvětlení'!C2" display="/"/>
    <hyperlink ref="A99" location="'4 - SO 402 Ochrana sdělov...'!C2" display="/"/>
    <hyperlink ref="A101" location="'a - Výsadba'!C2" display="/"/>
    <hyperlink ref="A102" location="'b - Následná péč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108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VV JIH-Parkoviště u Lidlu ul.Jugoslávská v Ostravě - Zábřehu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36</v>
      </c>
      <c r="G12" s="38"/>
      <c r="H12" s="38"/>
      <c r="I12" s="150" t="s">
        <v>22</v>
      </c>
      <c r="J12" s="153" t="str">
        <f>'Rekapitulace stavby'!AN8</f>
        <v>16. 10. 2020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>008 45 451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>Statutární město Ostrava, Městský obvod O-Jih</v>
      </c>
      <c r="F15" s="38"/>
      <c r="G15" s="38"/>
      <c r="H15" s="38"/>
      <c r="I15" s="150" t="s">
        <v>28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29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31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>457 97 170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>HaskoningDHV Czech Republic, spol. s r.o.</v>
      </c>
      <c r="F21" s="38"/>
      <c r="G21" s="38"/>
      <c r="H21" s="38"/>
      <c r="I21" s="150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ROUND((SUM(BE120:BE132)),  2)</f>
        <v>0</v>
      </c>
      <c r="G33" s="38"/>
      <c r="H33" s="38"/>
      <c r="I33" s="164">
        <v>0.20999999999999999</v>
      </c>
      <c r="J33" s="163">
        <f>ROUND(((SUM(BE120:BE132))*I33),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ROUND((SUM(BF120:BF132)),  2)</f>
        <v>0</v>
      </c>
      <c r="G34" s="38"/>
      <c r="H34" s="38"/>
      <c r="I34" s="164">
        <v>0.14999999999999999</v>
      </c>
      <c r="J34" s="163">
        <f>ROUND(((SUM(BF120:BF132))*I34),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ROUND((SUM(BG120:BG132)),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ROUND((SUM(BH120:BH132)),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ROUND((SUM(BI120:BI132)),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VV JIH-Parkoviště u Lidlu ul.Jugoslávská v Ostravě - 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Statutární město Ostrava, Městský obvod O-Jih</v>
      </c>
      <c r="G91" s="40"/>
      <c r="H91" s="40"/>
      <c r="I91" s="32" t="s">
        <v>31</v>
      </c>
      <c r="J91" s="36" t="str">
        <f>E21</f>
        <v>HaskoningDHV Czech Republic,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112</v>
      </c>
      <c r="D94" s="185"/>
      <c r="E94" s="185"/>
      <c r="F94" s="185"/>
      <c r="G94" s="185"/>
      <c r="H94" s="185"/>
      <c r="I94" s="185"/>
      <c r="J94" s="186" t="s">
        <v>113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114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8"/>
      <c r="C97" s="189"/>
      <c r="D97" s="190" t="s">
        <v>116</v>
      </c>
      <c r="E97" s="191"/>
      <c r="F97" s="191"/>
      <c r="G97" s="191"/>
      <c r="H97" s="191"/>
      <c r="I97" s="191"/>
      <c r="J97" s="192">
        <f>J121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117</v>
      </c>
      <c r="E98" s="196"/>
      <c r="F98" s="196"/>
      <c r="G98" s="196"/>
      <c r="H98" s="196"/>
      <c r="I98" s="196"/>
      <c r="J98" s="197">
        <f>J122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118</v>
      </c>
      <c r="E99" s="196"/>
      <c r="F99" s="196"/>
      <c r="G99" s="196"/>
      <c r="H99" s="196"/>
      <c r="I99" s="196"/>
      <c r="J99" s="197">
        <f>J126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119</v>
      </c>
      <c r="E100" s="196"/>
      <c r="F100" s="196"/>
      <c r="G100" s="196"/>
      <c r="H100" s="196"/>
      <c r="I100" s="196"/>
      <c r="J100" s="197">
        <f>J130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120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VV JIH-Parkoviště u Lidlu ul.Jugoslávská v Ostravě - Zábřehu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0 - VRN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16. 10. 2020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0.05" customHeight="1">
      <c r="A116" s="38"/>
      <c r="B116" s="39"/>
      <c r="C116" s="32" t="s">
        <v>24</v>
      </c>
      <c r="D116" s="40"/>
      <c r="E116" s="40"/>
      <c r="F116" s="27" t="str">
        <f>E15</f>
        <v>Statutární město Ostrava, Městský obvod O-Jih</v>
      </c>
      <c r="G116" s="40"/>
      <c r="H116" s="40"/>
      <c r="I116" s="32" t="s">
        <v>31</v>
      </c>
      <c r="J116" s="36" t="str">
        <f>E21</f>
        <v>HaskoningDHV Czech Republic, spol. s 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29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9"/>
      <c r="B119" s="200"/>
      <c r="C119" s="201" t="s">
        <v>121</v>
      </c>
      <c r="D119" s="202" t="s">
        <v>63</v>
      </c>
      <c r="E119" s="202" t="s">
        <v>59</v>
      </c>
      <c r="F119" s="202" t="s">
        <v>60</v>
      </c>
      <c r="G119" s="202" t="s">
        <v>122</v>
      </c>
      <c r="H119" s="202" t="s">
        <v>123</v>
      </c>
      <c r="I119" s="202" t="s">
        <v>124</v>
      </c>
      <c r="J119" s="203" t="s">
        <v>113</v>
      </c>
      <c r="K119" s="204" t="s">
        <v>125</v>
      </c>
      <c r="L119" s="205"/>
      <c r="M119" s="100" t="s">
        <v>1</v>
      </c>
      <c r="N119" s="101" t="s">
        <v>42</v>
      </c>
      <c r="O119" s="101" t="s">
        <v>126</v>
      </c>
      <c r="P119" s="101" t="s">
        <v>127</v>
      </c>
      <c r="Q119" s="101" t="s">
        <v>128</v>
      </c>
      <c r="R119" s="101" t="s">
        <v>129</v>
      </c>
      <c r="S119" s="101" t="s">
        <v>130</v>
      </c>
      <c r="T119" s="102" t="s">
        <v>131</v>
      </c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</row>
    <row r="120" s="2" customFormat="1" ht="22.8" customHeight="1">
      <c r="A120" s="38"/>
      <c r="B120" s="39"/>
      <c r="C120" s="107" t="s">
        <v>132</v>
      </c>
      <c r="D120" s="40"/>
      <c r="E120" s="40"/>
      <c r="F120" s="40"/>
      <c r="G120" s="40"/>
      <c r="H120" s="40"/>
      <c r="I120" s="40"/>
      <c r="J120" s="206">
        <f>BK120</f>
        <v>0</v>
      </c>
      <c r="K120" s="40"/>
      <c r="L120" s="44"/>
      <c r="M120" s="103"/>
      <c r="N120" s="207"/>
      <c r="O120" s="104"/>
      <c r="P120" s="208">
        <f>P121</f>
        <v>0</v>
      </c>
      <c r="Q120" s="104"/>
      <c r="R120" s="208">
        <f>R121</f>
        <v>0</v>
      </c>
      <c r="S120" s="104"/>
      <c r="T120" s="209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115</v>
      </c>
      <c r="BK120" s="210">
        <f>BK121</f>
        <v>0</v>
      </c>
    </row>
    <row r="121" s="12" customFormat="1" ht="25.92" customHeight="1">
      <c r="A121" s="12"/>
      <c r="B121" s="211"/>
      <c r="C121" s="212"/>
      <c r="D121" s="213" t="s">
        <v>77</v>
      </c>
      <c r="E121" s="214" t="s">
        <v>83</v>
      </c>
      <c r="F121" s="214" t="s">
        <v>133</v>
      </c>
      <c r="G121" s="212"/>
      <c r="H121" s="212"/>
      <c r="I121" s="215"/>
      <c r="J121" s="216">
        <f>BK121</f>
        <v>0</v>
      </c>
      <c r="K121" s="212"/>
      <c r="L121" s="217"/>
      <c r="M121" s="218"/>
      <c r="N121" s="219"/>
      <c r="O121" s="219"/>
      <c r="P121" s="220">
        <f>P122+P126+P130</f>
        <v>0</v>
      </c>
      <c r="Q121" s="219"/>
      <c r="R121" s="220">
        <f>R122+R126+R130</f>
        <v>0</v>
      </c>
      <c r="S121" s="219"/>
      <c r="T121" s="221">
        <f>T122+T126+T130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2" t="s">
        <v>98</v>
      </c>
      <c r="AT121" s="223" t="s">
        <v>77</v>
      </c>
      <c r="AU121" s="223" t="s">
        <v>78</v>
      </c>
      <c r="AY121" s="222" t="s">
        <v>134</v>
      </c>
      <c r="BK121" s="224">
        <f>BK122+BK126+BK130</f>
        <v>0</v>
      </c>
    </row>
    <row r="122" s="12" customFormat="1" ht="22.8" customHeight="1">
      <c r="A122" s="12"/>
      <c r="B122" s="211"/>
      <c r="C122" s="212"/>
      <c r="D122" s="213" t="s">
        <v>77</v>
      </c>
      <c r="E122" s="225" t="s">
        <v>135</v>
      </c>
      <c r="F122" s="225" t="s">
        <v>136</v>
      </c>
      <c r="G122" s="212"/>
      <c r="H122" s="212"/>
      <c r="I122" s="215"/>
      <c r="J122" s="226">
        <f>BK122</f>
        <v>0</v>
      </c>
      <c r="K122" s="212"/>
      <c r="L122" s="217"/>
      <c r="M122" s="218"/>
      <c r="N122" s="219"/>
      <c r="O122" s="219"/>
      <c r="P122" s="220">
        <f>SUM(P123:P125)</f>
        <v>0</v>
      </c>
      <c r="Q122" s="219"/>
      <c r="R122" s="220">
        <f>SUM(R123:R125)</f>
        <v>0</v>
      </c>
      <c r="S122" s="219"/>
      <c r="T122" s="221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98</v>
      </c>
      <c r="AT122" s="223" t="s">
        <v>77</v>
      </c>
      <c r="AU122" s="223" t="s">
        <v>85</v>
      </c>
      <c r="AY122" s="222" t="s">
        <v>134</v>
      </c>
      <c r="BK122" s="224">
        <f>SUM(BK123:BK125)</f>
        <v>0</v>
      </c>
    </row>
    <row r="123" s="2" customFormat="1" ht="21.75" customHeight="1">
      <c r="A123" s="38"/>
      <c r="B123" s="39"/>
      <c r="C123" s="227" t="s">
        <v>85</v>
      </c>
      <c r="D123" s="227" t="s">
        <v>137</v>
      </c>
      <c r="E123" s="228" t="s">
        <v>138</v>
      </c>
      <c r="F123" s="229" t="s">
        <v>139</v>
      </c>
      <c r="G123" s="230" t="s">
        <v>140</v>
      </c>
      <c r="H123" s="231">
        <v>1</v>
      </c>
      <c r="I123" s="232"/>
      <c r="J123" s="233">
        <f>ROUND(I123*H123,2)</f>
        <v>0</v>
      </c>
      <c r="K123" s="234"/>
      <c r="L123" s="44"/>
      <c r="M123" s="235" t="s">
        <v>1</v>
      </c>
      <c r="N123" s="236" t="s">
        <v>43</v>
      </c>
      <c r="O123" s="91"/>
      <c r="P123" s="237">
        <f>O123*H123</f>
        <v>0</v>
      </c>
      <c r="Q123" s="237">
        <v>0</v>
      </c>
      <c r="R123" s="237">
        <f>Q123*H123</f>
        <v>0</v>
      </c>
      <c r="S123" s="237">
        <v>0</v>
      </c>
      <c r="T123" s="23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9" t="s">
        <v>141</v>
      </c>
      <c r="AT123" s="239" t="s">
        <v>137</v>
      </c>
      <c r="AU123" s="239" t="s">
        <v>87</v>
      </c>
      <c r="AY123" s="17" t="s">
        <v>134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7" t="s">
        <v>85</v>
      </c>
      <c r="BK123" s="240">
        <f>ROUND(I123*H123,2)</f>
        <v>0</v>
      </c>
      <c r="BL123" s="17" t="s">
        <v>141</v>
      </c>
      <c r="BM123" s="239" t="s">
        <v>142</v>
      </c>
    </row>
    <row r="124" s="2" customFormat="1" ht="37.8" customHeight="1">
      <c r="A124" s="38"/>
      <c r="B124" s="39"/>
      <c r="C124" s="227" t="s">
        <v>87</v>
      </c>
      <c r="D124" s="227" t="s">
        <v>137</v>
      </c>
      <c r="E124" s="228" t="s">
        <v>143</v>
      </c>
      <c r="F124" s="229" t="s">
        <v>144</v>
      </c>
      <c r="G124" s="230" t="s">
        <v>140</v>
      </c>
      <c r="H124" s="231">
        <v>1</v>
      </c>
      <c r="I124" s="232"/>
      <c r="J124" s="233">
        <f>ROUND(I124*H124,2)</f>
        <v>0</v>
      </c>
      <c r="K124" s="234"/>
      <c r="L124" s="44"/>
      <c r="M124" s="235" t="s">
        <v>1</v>
      </c>
      <c r="N124" s="236" t="s">
        <v>43</v>
      </c>
      <c r="O124" s="91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9" t="s">
        <v>141</v>
      </c>
      <c r="AT124" s="239" t="s">
        <v>137</v>
      </c>
      <c r="AU124" s="239" t="s">
        <v>87</v>
      </c>
      <c r="AY124" s="17" t="s">
        <v>134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7" t="s">
        <v>85</v>
      </c>
      <c r="BK124" s="240">
        <f>ROUND(I124*H124,2)</f>
        <v>0</v>
      </c>
      <c r="BL124" s="17" t="s">
        <v>141</v>
      </c>
      <c r="BM124" s="239" t="s">
        <v>145</v>
      </c>
    </row>
    <row r="125" s="2" customFormat="1" ht="24.15" customHeight="1">
      <c r="A125" s="38"/>
      <c r="B125" s="39"/>
      <c r="C125" s="227" t="s">
        <v>92</v>
      </c>
      <c r="D125" s="227" t="s">
        <v>137</v>
      </c>
      <c r="E125" s="228" t="s">
        <v>146</v>
      </c>
      <c r="F125" s="229" t="s">
        <v>147</v>
      </c>
      <c r="G125" s="230" t="s">
        <v>140</v>
      </c>
      <c r="H125" s="231">
        <v>1</v>
      </c>
      <c r="I125" s="232"/>
      <c r="J125" s="233">
        <f>ROUND(I125*H125,2)</f>
        <v>0</v>
      </c>
      <c r="K125" s="234"/>
      <c r="L125" s="44"/>
      <c r="M125" s="235" t="s">
        <v>1</v>
      </c>
      <c r="N125" s="236" t="s">
        <v>43</v>
      </c>
      <c r="O125" s="91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9" t="s">
        <v>141</v>
      </c>
      <c r="AT125" s="239" t="s">
        <v>137</v>
      </c>
      <c r="AU125" s="239" t="s">
        <v>87</v>
      </c>
      <c r="AY125" s="17" t="s">
        <v>134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7" t="s">
        <v>85</v>
      </c>
      <c r="BK125" s="240">
        <f>ROUND(I125*H125,2)</f>
        <v>0</v>
      </c>
      <c r="BL125" s="17" t="s">
        <v>141</v>
      </c>
      <c r="BM125" s="239" t="s">
        <v>148</v>
      </c>
    </row>
    <row r="126" s="12" customFormat="1" ht="22.8" customHeight="1">
      <c r="A126" s="12"/>
      <c r="B126" s="211"/>
      <c r="C126" s="212"/>
      <c r="D126" s="213" t="s">
        <v>77</v>
      </c>
      <c r="E126" s="225" t="s">
        <v>149</v>
      </c>
      <c r="F126" s="225" t="s">
        <v>150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SUM(P127:P129)</f>
        <v>0</v>
      </c>
      <c r="Q126" s="219"/>
      <c r="R126" s="220">
        <f>SUM(R127:R129)</f>
        <v>0</v>
      </c>
      <c r="S126" s="219"/>
      <c r="T126" s="221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98</v>
      </c>
      <c r="AT126" s="223" t="s">
        <v>77</v>
      </c>
      <c r="AU126" s="223" t="s">
        <v>85</v>
      </c>
      <c r="AY126" s="222" t="s">
        <v>134</v>
      </c>
      <c r="BK126" s="224">
        <f>SUM(BK127:BK129)</f>
        <v>0</v>
      </c>
    </row>
    <row r="127" s="2" customFormat="1" ht="33" customHeight="1">
      <c r="A127" s="38"/>
      <c r="B127" s="39"/>
      <c r="C127" s="227" t="s">
        <v>95</v>
      </c>
      <c r="D127" s="227" t="s">
        <v>137</v>
      </c>
      <c r="E127" s="228" t="s">
        <v>151</v>
      </c>
      <c r="F127" s="229" t="s">
        <v>152</v>
      </c>
      <c r="G127" s="230" t="s">
        <v>140</v>
      </c>
      <c r="H127" s="231">
        <v>1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43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141</v>
      </c>
      <c r="AT127" s="239" t="s">
        <v>137</v>
      </c>
      <c r="AU127" s="239" t="s">
        <v>87</v>
      </c>
      <c r="AY127" s="17" t="s">
        <v>134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85</v>
      </c>
      <c r="BK127" s="240">
        <f>ROUND(I127*H127,2)</f>
        <v>0</v>
      </c>
      <c r="BL127" s="17" t="s">
        <v>141</v>
      </c>
      <c r="BM127" s="239" t="s">
        <v>153</v>
      </c>
    </row>
    <row r="128" s="2" customFormat="1" ht="33" customHeight="1">
      <c r="A128" s="38"/>
      <c r="B128" s="39"/>
      <c r="C128" s="227" t="s">
        <v>98</v>
      </c>
      <c r="D128" s="227" t="s">
        <v>137</v>
      </c>
      <c r="E128" s="228" t="s">
        <v>154</v>
      </c>
      <c r="F128" s="229" t="s">
        <v>155</v>
      </c>
      <c r="G128" s="230" t="s">
        <v>140</v>
      </c>
      <c r="H128" s="231">
        <v>1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43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141</v>
      </c>
      <c r="AT128" s="239" t="s">
        <v>137</v>
      </c>
      <c r="AU128" s="239" t="s">
        <v>87</v>
      </c>
      <c r="AY128" s="17" t="s">
        <v>134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85</v>
      </c>
      <c r="BK128" s="240">
        <f>ROUND(I128*H128,2)</f>
        <v>0</v>
      </c>
      <c r="BL128" s="17" t="s">
        <v>141</v>
      </c>
      <c r="BM128" s="239" t="s">
        <v>156</v>
      </c>
    </row>
    <row r="129" s="2" customFormat="1" ht="16.5" customHeight="1">
      <c r="A129" s="38"/>
      <c r="B129" s="39"/>
      <c r="C129" s="227" t="s">
        <v>157</v>
      </c>
      <c r="D129" s="227" t="s">
        <v>137</v>
      </c>
      <c r="E129" s="228" t="s">
        <v>158</v>
      </c>
      <c r="F129" s="229" t="s">
        <v>159</v>
      </c>
      <c r="G129" s="230" t="s">
        <v>140</v>
      </c>
      <c r="H129" s="231">
        <v>1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43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141</v>
      </c>
      <c r="AT129" s="239" t="s">
        <v>137</v>
      </c>
      <c r="AU129" s="239" t="s">
        <v>87</v>
      </c>
      <c r="AY129" s="17" t="s">
        <v>134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85</v>
      </c>
      <c r="BK129" s="240">
        <f>ROUND(I129*H129,2)</f>
        <v>0</v>
      </c>
      <c r="BL129" s="17" t="s">
        <v>141</v>
      </c>
      <c r="BM129" s="239" t="s">
        <v>160</v>
      </c>
    </row>
    <row r="130" s="12" customFormat="1" ht="22.8" customHeight="1">
      <c r="A130" s="12"/>
      <c r="B130" s="211"/>
      <c r="C130" s="212"/>
      <c r="D130" s="213" t="s">
        <v>77</v>
      </c>
      <c r="E130" s="225" t="s">
        <v>161</v>
      </c>
      <c r="F130" s="225" t="s">
        <v>162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SUM(P131:P132)</f>
        <v>0</v>
      </c>
      <c r="Q130" s="219"/>
      <c r="R130" s="220">
        <f>SUM(R131:R132)</f>
        <v>0</v>
      </c>
      <c r="S130" s="219"/>
      <c r="T130" s="221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98</v>
      </c>
      <c r="AT130" s="223" t="s">
        <v>77</v>
      </c>
      <c r="AU130" s="223" t="s">
        <v>85</v>
      </c>
      <c r="AY130" s="222" t="s">
        <v>134</v>
      </c>
      <c r="BK130" s="224">
        <f>SUM(BK131:BK132)</f>
        <v>0</v>
      </c>
    </row>
    <row r="131" s="2" customFormat="1" ht="37.8" customHeight="1">
      <c r="A131" s="38"/>
      <c r="B131" s="39"/>
      <c r="C131" s="227" t="s">
        <v>163</v>
      </c>
      <c r="D131" s="227" t="s">
        <v>137</v>
      </c>
      <c r="E131" s="228" t="s">
        <v>164</v>
      </c>
      <c r="F131" s="229" t="s">
        <v>165</v>
      </c>
      <c r="G131" s="230" t="s">
        <v>140</v>
      </c>
      <c r="H131" s="231">
        <v>1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43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141</v>
      </c>
      <c r="AT131" s="239" t="s">
        <v>137</v>
      </c>
      <c r="AU131" s="239" t="s">
        <v>87</v>
      </c>
      <c r="AY131" s="17" t="s">
        <v>134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85</v>
      </c>
      <c r="BK131" s="240">
        <f>ROUND(I131*H131,2)</f>
        <v>0</v>
      </c>
      <c r="BL131" s="17" t="s">
        <v>141</v>
      </c>
      <c r="BM131" s="239" t="s">
        <v>166</v>
      </c>
    </row>
    <row r="132" s="2" customFormat="1" ht="37.8" customHeight="1">
      <c r="A132" s="38"/>
      <c r="B132" s="39"/>
      <c r="C132" s="227" t="s">
        <v>167</v>
      </c>
      <c r="D132" s="227" t="s">
        <v>137</v>
      </c>
      <c r="E132" s="228" t="s">
        <v>168</v>
      </c>
      <c r="F132" s="229" t="s">
        <v>169</v>
      </c>
      <c r="G132" s="230" t="s">
        <v>140</v>
      </c>
      <c r="H132" s="231">
        <v>1</v>
      </c>
      <c r="I132" s="232"/>
      <c r="J132" s="233">
        <f>ROUND(I132*H132,2)</f>
        <v>0</v>
      </c>
      <c r="K132" s="234"/>
      <c r="L132" s="44"/>
      <c r="M132" s="241" t="s">
        <v>1</v>
      </c>
      <c r="N132" s="242" t="s">
        <v>43</v>
      </c>
      <c r="O132" s="243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141</v>
      </c>
      <c r="AT132" s="239" t="s">
        <v>137</v>
      </c>
      <c r="AU132" s="239" t="s">
        <v>87</v>
      </c>
      <c r="AY132" s="17" t="s">
        <v>134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85</v>
      </c>
      <c r="BK132" s="240">
        <f>ROUND(I132*H132,2)</f>
        <v>0</v>
      </c>
      <c r="BL132" s="17" t="s">
        <v>141</v>
      </c>
      <c r="BM132" s="239" t="s">
        <v>170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/Cku6FLArV2m+Bw1c2438jOz8aeYQE5gd/kU9LD6DpsN2gPR4Tql5rrZx4SImvKyhLnCbtkxYcGQM9ZYpE7+Mw==" hashValue="ftnoZy28dAhe0oATQfnZgXmliH7NEnwAaPLTNs+PvhtvTJnIuhfOLtSo9UUfa2imSozjnkyGFjDXPnyRrpv1Zg==" algorithmName="SHA-512" password="CC35"/>
  <autoFilter ref="C119:K13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108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VV JIH-Parkoviště u Lidlu ul.Jugoslávská v Ostravě - Zábřehu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36</v>
      </c>
      <c r="G12" s="38"/>
      <c r="H12" s="38"/>
      <c r="I12" s="150" t="s">
        <v>22</v>
      </c>
      <c r="J12" s="153" t="str">
        <f>'Rekapitulace stavby'!AN8</f>
        <v>16. 10. 2020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>008 45 451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>Statutární město Ostrava, Městský obvod O-Jih</v>
      </c>
      <c r="F15" s="38"/>
      <c r="G15" s="38"/>
      <c r="H15" s="38"/>
      <c r="I15" s="150" t="s">
        <v>28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29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31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>457 97 170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>HaskoningDHV Czech Republic, spol. s r.o.</v>
      </c>
      <c r="F21" s="38"/>
      <c r="G21" s="38"/>
      <c r="H21" s="38"/>
      <c r="I21" s="150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ROUND((SUM(BE125:BE412)),  2)</f>
        <v>0</v>
      </c>
      <c r="G33" s="38"/>
      <c r="H33" s="38"/>
      <c r="I33" s="164">
        <v>0.20999999999999999</v>
      </c>
      <c r="J33" s="163">
        <f>ROUND(((SUM(BE125:BE412))*I33),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ROUND((SUM(BF125:BF412)),  2)</f>
        <v>0</v>
      </c>
      <c r="G34" s="38"/>
      <c r="H34" s="38"/>
      <c r="I34" s="164">
        <v>0.14999999999999999</v>
      </c>
      <c r="J34" s="163">
        <f>ROUND(((SUM(BF125:BF412))*I34),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ROUND((SUM(BG125:BG412)),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ROUND((SUM(BH125:BH412)),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ROUND((SUM(BI125:BI412)),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VV JIH-Parkoviště u Lidlu ul.Jugoslávská v Ostravě - 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1 - SO 101 Místní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Statutární město Ostrava, Městský obvod O-Jih</v>
      </c>
      <c r="G91" s="40"/>
      <c r="H91" s="40"/>
      <c r="I91" s="32" t="s">
        <v>31</v>
      </c>
      <c r="J91" s="36" t="str">
        <f>E21</f>
        <v>HaskoningDHV Czech Republic,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112</v>
      </c>
      <c r="D94" s="185"/>
      <c r="E94" s="185"/>
      <c r="F94" s="185"/>
      <c r="G94" s="185"/>
      <c r="H94" s="185"/>
      <c r="I94" s="185"/>
      <c r="J94" s="186" t="s">
        <v>113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114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8"/>
      <c r="C97" s="189"/>
      <c r="D97" s="190" t="s">
        <v>172</v>
      </c>
      <c r="E97" s="191"/>
      <c r="F97" s="191"/>
      <c r="G97" s="191"/>
      <c r="H97" s="191"/>
      <c r="I97" s="191"/>
      <c r="J97" s="192">
        <f>J126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173</v>
      </c>
      <c r="E98" s="196"/>
      <c r="F98" s="196"/>
      <c r="G98" s="196"/>
      <c r="H98" s="196"/>
      <c r="I98" s="196"/>
      <c r="J98" s="197">
        <f>J127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174</v>
      </c>
      <c r="E99" s="196"/>
      <c r="F99" s="196"/>
      <c r="G99" s="196"/>
      <c r="H99" s="196"/>
      <c r="I99" s="196"/>
      <c r="J99" s="197">
        <f>J141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175</v>
      </c>
      <c r="E100" s="196"/>
      <c r="F100" s="196"/>
      <c r="G100" s="196"/>
      <c r="H100" s="196"/>
      <c r="I100" s="196"/>
      <c r="J100" s="197">
        <f>J240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176</v>
      </c>
      <c r="E101" s="196"/>
      <c r="F101" s="196"/>
      <c r="G101" s="196"/>
      <c r="H101" s="196"/>
      <c r="I101" s="196"/>
      <c r="J101" s="197">
        <f>J249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177</v>
      </c>
      <c r="E102" s="196"/>
      <c r="F102" s="196"/>
      <c r="G102" s="196"/>
      <c r="H102" s="196"/>
      <c r="I102" s="196"/>
      <c r="J102" s="197">
        <f>J252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178</v>
      </c>
      <c r="E103" s="196"/>
      <c r="F103" s="196"/>
      <c r="G103" s="196"/>
      <c r="H103" s="196"/>
      <c r="I103" s="196"/>
      <c r="J103" s="197">
        <f>J304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179</v>
      </c>
      <c r="E104" s="196"/>
      <c r="F104" s="196"/>
      <c r="G104" s="196"/>
      <c r="H104" s="196"/>
      <c r="I104" s="196"/>
      <c r="J104" s="197">
        <f>J402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180</v>
      </c>
      <c r="E105" s="196"/>
      <c r="F105" s="196"/>
      <c r="G105" s="196"/>
      <c r="H105" s="196"/>
      <c r="I105" s="196"/>
      <c r="J105" s="197">
        <f>J411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VV JIH-Parkoviště u Lidlu ul.Jugoslávská v Ostravě - Zábřehu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109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1 - SO 101 Místní komunikace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16. 10. 2020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40.05" customHeight="1">
      <c r="A121" s="38"/>
      <c r="B121" s="39"/>
      <c r="C121" s="32" t="s">
        <v>24</v>
      </c>
      <c r="D121" s="40"/>
      <c r="E121" s="40"/>
      <c r="F121" s="27" t="str">
        <f>E15</f>
        <v>Statutární město Ostrava, Městský obvod O-Jih</v>
      </c>
      <c r="G121" s="40"/>
      <c r="H121" s="40"/>
      <c r="I121" s="32" t="s">
        <v>31</v>
      </c>
      <c r="J121" s="36" t="str">
        <f>E21</f>
        <v>HaskoningDHV Czech Republic, spol. s 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29</v>
      </c>
      <c r="D122" s="40"/>
      <c r="E122" s="40"/>
      <c r="F122" s="27" t="str">
        <f>IF(E18="","",E18)</f>
        <v>Vyplň údaj</v>
      </c>
      <c r="G122" s="40"/>
      <c r="H122" s="40"/>
      <c r="I122" s="32" t="s">
        <v>35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121</v>
      </c>
      <c r="D124" s="202" t="s">
        <v>63</v>
      </c>
      <c r="E124" s="202" t="s">
        <v>59</v>
      </c>
      <c r="F124" s="202" t="s">
        <v>60</v>
      </c>
      <c r="G124" s="202" t="s">
        <v>122</v>
      </c>
      <c r="H124" s="202" t="s">
        <v>123</v>
      </c>
      <c r="I124" s="202" t="s">
        <v>124</v>
      </c>
      <c r="J124" s="203" t="s">
        <v>113</v>
      </c>
      <c r="K124" s="204" t="s">
        <v>125</v>
      </c>
      <c r="L124" s="205"/>
      <c r="M124" s="100" t="s">
        <v>1</v>
      </c>
      <c r="N124" s="101" t="s">
        <v>42</v>
      </c>
      <c r="O124" s="101" t="s">
        <v>126</v>
      </c>
      <c r="P124" s="101" t="s">
        <v>127</v>
      </c>
      <c r="Q124" s="101" t="s">
        <v>128</v>
      </c>
      <c r="R124" s="101" t="s">
        <v>129</v>
      </c>
      <c r="S124" s="101" t="s">
        <v>130</v>
      </c>
      <c r="T124" s="102" t="s">
        <v>131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132</v>
      </c>
      <c r="D125" s="40"/>
      <c r="E125" s="40"/>
      <c r="F125" s="40"/>
      <c r="G125" s="40"/>
      <c r="H125" s="40"/>
      <c r="I125" s="40"/>
      <c r="J125" s="206">
        <f>BK125</f>
        <v>0</v>
      </c>
      <c r="K125" s="40"/>
      <c r="L125" s="44"/>
      <c r="M125" s="103"/>
      <c r="N125" s="207"/>
      <c r="O125" s="104"/>
      <c r="P125" s="208">
        <f>P126</f>
        <v>0</v>
      </c>
      <c r="Q125" s="104"/>
      <c r="R125" s="208">
        <f>R126</f>
        <v>0</v>
      </c>
      <c r="S125" s="104"/>
      <c r="T125" s="209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77</v>
      </c>
      <c r="AU125" s="17" t="s">
        <v>115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181</v>
      </c>
      <c r="F126" s="214" t="s">
        <v>182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P127+P141+P240+P249+P252+P304+P402+P411</f>
        <v>0</v>
      </c>
      <c r="Q126" s="219"/>
      <c r="R126" s="220">
        <f>R127+R141+R240+R249+R252+R304+R402+R411</f>
        <v>0</v>
      </c>
      <c r="S126" s="219"/>
      <c r="T126" s="221">
        <f>T127+T141+T240+T249+T252+T304+T402+T411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77</v>
      </c>
      <c r="AU126" s="223" t="s">
        <v>78</v>
      </c>
      <c r="AY126" s="222" t="s">
        <v>134</v>
      </c>
      <c r="BK126" s="224">
        <f>BK127+BK141+BK240+BK249+BK252+BK304+BK402+BK411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183</v>
      </c>
      <c r="F127" s="225" t="s">
        <v>184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SUM(P128:P140)</f>
        <v>0</v>
      </c>
      <c r="Q127" s="219"/>
      <c r="R127" s="220">
        <f>SUM(R128:R140)</f>
        <v>0</v>
      </c>
      <c r="S127" s="219"/>
      <c r="T127" s="221">
        <f>SUM(T128:T140)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77</v>
      </c>
      <c r="AU127" s="223" t="s">
        <v>85</v>
      </c>
      <c r="AY127" s="222" t="s">
        <v>134</v>
      </c>
      <c r="BK127" s="224">
        <f>SUM(BK128:BK140)</f>
        <v>0</v>
      </c>
    </row>
    <row r="128" s="2" customFormat="1" ht="37.8" customHeight="1">
      <c r="A128" s="38"/>
      <c r="B128" s="39"/>
      <c r="C128" s="227" t="s">
        <v>85</v>
      </c>
      <c r="D128" s="227" t="s">
        <v>137</v>
      </c>
      <c r="E128" s="228" t="s">
        <v>185</v>
      </c>
      <c r="F128" s="229" t="s">
        <v>186</v>
      </c>
      <c r="G128" s="230" t="s">
        <v>187</v>
      </c>
      <c r="H128" s="231">
        <v>1323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43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95</v>
      </c>
      <c r="AT128" s="239" t="s">
        <v>137</v>
      </c>
      <c r="AU128" s="239" t="s">
        <v>87</v>
      </c>
      <c r="AY128" s="17" t="s">
        <v>134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85</v>
      </c>
      <c r="BK128" s="240">
        <f>ROUND(I128*H128,2)</f>
        <v>0</v>
      </c>
      <c r="BL128" s="17" t="s">
        <v>95</v>
      </c>
      <c r="BM128" s="239" t="s">
        <v>87</v>
      </c>
    </row>
    <row r="129" s="13" customFormat="1">
      <c r="A129" s="13"/>
      <c r="B129" s="246"/>
      <c r="C129" s="247"/>
      <c r="D129" s="248" t="s">
        <v>188</v>
      </c>
      <c r="E129" s="249" t="s">
        <v>1</v>
      </c>
      <c r="F129" s="250" t="s">
        <v>189</v>
      </c>
      <c r="G129" s="247"/>
      <c r="H129" s="251">
        <v>1323</v>
      </c>
      <c r="I129" s="252"/>
      <c r="J129" s="247"/>
      <c r="K129" s="247"/>
      <c r="L129" s="253"/>
      <c r="M129" s="254"/>
      <c r="N129" s="255"/>
      <c r="O129" s="255"/>
      <c r="P129" s="255"/>
      <c r="Q129" s="255"/>
      <c r="R129" s="255"/>
      <c r="S129" s="255"/>
      <c r="T129" s="25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188</v>
      </c>
      <c r="AU129" s="257" t="s">
        <v>87</v>
      </c>
      <c r="AV129" s="13" t="s">
        <v>87</v>
      </c>
      <c r="AW129" s="13" t="s">
        <v>34</v>
      </c>
      <c r="AX129" s="13" t="s">
        <v>78</v>
      </c>
      <c r="AY129" s="257" t="s">
        <v>134</v>
      </c>
    </row>
    <row r="130" s="14" customFormat="1">
      <c r="A130" s="14"/>
      <c r="B130" s="258"/>
      <c r="C130" s="259"/>
      <c r="D130" s="248" t="s">
        <v>188</v>
      </c>
      <c r="E130" s="260" t="s">
        <v>1</v>
      </c>
      <c r="F130" s="261" t="s">
        <v>190</v>
      </c>
      <c r="G130" s="259"/>
      <c r="H130" s="262">
        <v>1323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8" t="s">
        <v>188</v>
      </c>
      <c r="AU130" s="268" t="s">
        <v>87</v>
      </c>
      <c r="AV130" s="14" t="s">
        <v>95</v>
      </c>
      <c r="AW130" s="14" t="s">
        <v>34</v>
      </c>
      <c r="AX130" s="14" t="s">
        <v>85</v>
      </c>
      <c r="AY130" s="268" t="s">
        <v>134</v>
      </c>
    </row>
    <row r="131" s="2" customFormat="1" ht="62.7" customHeight="1">
      <c r="A131" s="38"/>
      <c r="B131" s="39"/>
      <c r="C131" s="227" t="s">
        <v>87</v>
      </c>
      <c r="D131" s="227" t="s">
        <v>137</v>
      </c>
      <c r="E131" s="228" t="s">
        <v>191</v>
      </c>
      <c r="F131" s="229" t="s">
        <v>192</v>
      </c>
      <c r="G131" s="230" t="s">
        <v>187</v>
      </c>
      <c r="H131" s="231">
        <v>1323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43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95</v>
      </c>
      <c r="AT131" s="239" t="s">
        <v>137</v>
      </c>
      <c r="AU131" s="239" t="s">
        <v>87</v>
      </c>
      <c r="AY131" s="17" t="s">
        <v>134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85</v>
      </c>
      <c r="BK131" s="240">
        <f>ROUND(I131*H131,2)</f>
        <v>0</v>
      </c>
      <c r="BL131" s="17" t="s">
        <v>95</v>
      </c>
      <c r="BM131" s="239" t="s">
        <v>95</v>
      </c>
    </row>
    <row r="132" s="2" customFormat="1" ht="55.5" customHeight="1">
      <c r="A132" s="38"/>
      <c r="B132" s="39"/>
      <c r="C132" s="227" t="s">
        <v>92</v>
      </c>
      <c r="D132" s="227" t="s">
        <v>137</v>
      </c>
      <c r="E132" s="228" t="s">
        <v>193</v>
      </c>
      <c r="F132" s="229" t="s">
        <v>194</v>
      </c>
      <c r="G132" s="230" t="s">
        <v>187</v>
      </c>
      <c r="H132" s="231">
        <v>1323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43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95</v>
      </c>
      <c r="AT132" s="239" t="s">
        <v>137</v>
      </c>
      <c r="AU132" s="239" t="s">
        <v>87</v>
      </c>
      <c r="AY132" s="17" t="s">
        <v>134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85</v>
      </c>
      <c r="BK132" s="240">
        <f>ROUND(I132*H132,2)</f>
        <v>0</v>
      </c>
      <c r="BL132" s="17" t="s">
        <v>95</v>
      </c>
      <c r="BM132" s="239" t="s">
        <v>157</v>
      </c>
    </row>
    <row r="133" s="2" customFormat="1" ht="16.5" customHeight="1">
      <c r="A133" s="38"/>
      <c r="B133" s="39"/>
      <c r="C133" s="269" t="s">
        <v>95</v>
      </c>
      <c r="D133" s="269" t="s">
        <v>195</v>
      </c>
      <c r="E133" s="270" t="s">
        <v>196</v>
      </c>
      <c r="F133" s="271" t="s">
        <v>197</v>
      </c>
      <c r="G133" s="272" t="s">
        <v>198</v>
      </c>
      <c r="H133" s="273">
        <v>2209.4099999999999</v>
      </c>
      <c r="I133" s="274"/>
      <c r="J133" s="275">
        <f>ROUND(I133*H133,2)</f>
        <v>0</v>
      </c>
      <c r="K133" s="276"/>
      <c r="L133" s="277"/>
      <c r="M133" s="278" t="s">
        <v>1</v>
      </c>
      <c r="N133" s="279" t="s">
        <v>43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167</v>
      </c>
      <c r="AT133" s="239" t="s">
        <v>195</v>
      </c>
      <c r="AU133" s="239" t="s">
        <v>87</v>
      </c>
      <c r="AY133" s="17" t="s">
        <v>134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85</v>
      </c>
      <c r="BK133" s="240">
        <f>ROUND(I133*H133,2)</f>
        <v>0</v>
      </c>
      <c r="BL133" s="17" t="s">
        <v>95</v>
      </c>
      <c r="BM133" s="239" t="s">
        <v>167</v>
      </c>
    </row>
    <row r="134" s="13" customFormat="1">
      <c r="A134" s="13"/>
      <c r="B134" s="246"/>
      <c r="C134" s="247"/>
      <c r="D134" s="248" t="s">
        <v>188</v>
      </c>
      <c r="E134" s="249" t="s">
        <v>1</v>
      </c>
      <c r="F134" s="250" t="s">
        <v>199</v>
      </c>
      <c r="G134" s="247"/>
      <c r="H134" s="251">
        <v>2209.4099999999999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188</v>
      </c>
      <c r="AU134" s="257" t="s">
        <v>87</v>
      </c>
      <c r="AV134" s="13" t="s">
        <v>87</v>
      </c>
      <c r="AW134" s="13" t="s">
        <v>34</v>
      </c>
      <c r="AX134" s="13" t="s">
        <v>78</v>
      </c>
      <c r="AY134" s="257" t="s">
        <v>134</v>
      </c>
    </row>
    <row r="135" s="14" customFormat="1">
      <c r="A135" s="14"/>
      <c r="B135" s="258"/>
      <c r="C135" s="259"/>
      <c r="D135" s="248" t="s">
        <v>188</v>
      </c>
      <c r="E135" s="260" t="s">
        <v>1</v>
      </c>
      <c r="F135" s="261" t="s">
        <v>190</v>
      </c>
      <c r="G135" s="259"/>
      <c r="H135" s="262">
        <v>2209.4099999999999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8" t="s">
        <v>188</v>
      </c>
      <c r="AU135" s="268" t="s">
        <v>87</v>
      </c>
      <c r="AV135" s="14" t="s">
        <v>95</v>
      </c>
      <c r="AW135" s="14" t="s">
        <v>34</v>
      </c>
      <c r="AX135" s="14" t="s">
        <v>85</v>
      </c>
      <c r="AY135" s="268" t="s">
        <v>134</v>
      </c>
    </row>
    <row r="136" s="2" customFormat="1" ht="44.25" customHeight="1">
      <c r="A136" s="38"/>
      <c r="B136" s="39"/>
      <c r="C136" s="227" t="s">
        <v>98</v>
      </c>
      <c r="D136" s="227" t="s">
        <v>137</v>
      </c>
      <c r="E136" s="228" t="s">
        <v>200</v>
      </c>
      <c r="F136" s="229" t="s">
        <v>201</v>
      </c>
      <c r="G136" s="230" t="s">
        <v>198</v>
      </c>
      <c r="H136" s="231">
        <v>1984.5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43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95</v>
      </c>
      <c r="AT136" s="239" t="s">
        <v>137</v>
      </c>
      <c r="AU136" s="239" t="s">
        <v>87</v>
      </c>
      <c r="AY136" s="17" t="s">
        <v>134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85</v>
      </c>
      <c r="BK136" s="240">
        <f>ROUND(I136*H136,2)</f>
        <v>0</v>
      </c>
      <c r="BL136" s="17" t="s">
        <v>95</v>
      </c>
      <c r="BM136" s="239" t="s">
        <v>202</v>
      </c>
    </row>
    <row r="137" s="13" customFormat="1">
      <c r="A137" s="13"/>
      <c r="B137" s="246"/>
      <c r="C137" s="247"/>
      <c r="D137" s="248" t="s">
        <v>188</v>
      </c>
      <c r="E137" s="249" t="s">
        <v>1</v>
      </c>
      <c r="F137" s="250" t="s">
        <v>203</v>
      </c>
      <c r="G137" s="247"/>
      <c r="H137" s="251">
        <v>1984.5</v>
      </c>
      <c r="I137" s="252"/>
      <c r="J137" s="247"/>
      <c r="K137" s="247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188</v>
      </c>
      <c r="AU137" s="257" t="s">
        <v>87</v>
      </c>
      <c r="AV137" s="13" t="s">
        <v>87</v>
      </c>
      <c r="AW137" s="13" t="s">
        <v>34</v>
      </c>
      <c r="AX137" s="13" t="s">
        <v>78</v>
      </c>
      <c r="AY137" s="257" t="s">
        <v>134</v>
      </c>
    </row>
    <row r="138" s="14" customFormat="1">
      <c r="A138" s="14"/>
      <c r="B138" s="258"/>
      <c r="C138" s="259"/>
      <c r="D138" s="248" t="s">
        <v>188</v>
      </c>
      <c r="E138" s="260" t="s">
        <v>1</v>
      </c>
      <c r="F138" s="261" t="s">
        <v>190</v>
      </c>
      <c r="G138" s="259"/>
      <c r="H138" s="262">
        <v>1984.5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8" t="s">
        <v>188</v>
      </c>
      <c r="AU138" s="268" t="s">
        <v>87</v>
      </c>
      <c r="AV138" s="14" t="s">
        <v>95</v>
      </c>
      <c r="AW138" s="14" t="s">
        <v>34</v>
      </c>
      <c r="AX138" s="14" t="s">
        <v>85</v>
      </c>
      <c r="AY138" s="268" t="s">
        <v>134</v>
      </c>
    </row>
    <row r="139" s="2" customFormat="1" ht="37.8" customHeight="1">
      <c r="A139" s="38"/>
      <c r="B139" s="39"/>
      <c r="C139" s="227" t="s">
        <v>157</v>
      </c>
      <c r="D139" s="227" t="s">
        <v>137</v>
      </c>
      <c r="E139" s="228" t="s">
        <v>204</v>
      </c>
      <c r="F139" s="229" t="s">
        <v>205</v>
      </c>
      <c r="G139" s="230" t="s">
        <v>187</v>
      </c>
      <c r="H139" s="231">
        <v>1323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43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95</v>
      </c>
      <c r="AT139" s="239" t="s">
        <v>137</v>
      </c>
      <c r="AU139" s="239" t="s">
        <v>87</v>
      </c>
      <c r="AY139" s="17" t="s">
        <v>134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85</v>
      </c>
      <c r="BK139" s="240">
        <f>ROUND(I139*H139,2)</f>
        <v>0</v>
      </c>
      <c r="BL139" s="17" t="s">
        <v>95</v>
      </c>
      <c r="BM139" s="239" t="s">
        <v>206</v>
      </c>
    </row>
    <row r="140" s="2" customFormat="1" ht="24.15" customHeight="1">
      <c r="A140" s="38"/>
      <c r="B140" s="39"/>
      <c r="C140" s="227" t="s">
        <v>163</v>
      </c>
      <c r="D140" s="227" t="s">
        <v>137</v>
      </c>
      <c r="E140" s="228" t="s">
        <v>207</v>
      </c>
      <c r="F140" s="229" t="s">
        <v>208</v>
      </c>
      <c r="G140" s="230" t="s">
        <v>209</v>
      </c>
      <c r="H140" s="231">
        <v>4410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43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95</v>
      </c>
      <c r="AT140" s="239" t="s">
        <v>137</v>
      </c>
      <c r="AU140" s="239" t="s">
        <v>87</v>
      </c>
      <c r="AY140" s="17" t="s">
        <v>134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85</v>
      </c>
      <c r="BK140" s="240">
        <f>ROUND(I140*H140,2)</f>
        <v>0</v>
      </c>
      <c r="BL140" s="17" t="s">
        <v>95</v>
      </c>
      <c r="BM140" s="239" t="s">
        <v>210</v>
      </c>
    </row>
    <row r="141" s="12" customFormat="1" ht="22.8" customHeight="1">
      <c r="A141" s="12"/>
      <c r="B141" s="211"/>
      <c r="C141" s="212"/>
      <c r="D141" s="213" t="s">
        <v>77</v>
      </c>
      <c r="E141" s="225" t="s">
        <v>85</v>
      </c>
      <c r="F141" s="225" t="s">
        <v>211</v>
      </c>
      <c r="G141" s="212"/>
      <c r="H141" s="212"/>
      <c r="I141" s="215"/>
      <c r="J141" s="226">
        <f>BK141</f>
        <v>0</v>
      </c>
      <c r="K141" s="212"/>
      <c r="L141" s="217"/>
      <c r="M141" s="218"/>
      <c r="N141" s="219"/>
      <c r="O141" s="219"/>
      <c r="P141" s="220">
        <f>SUM(P142:P239)</f>
        <v>0</v>
      </c>
      <c r="Q141" s="219"/>
      <c r="R141" s="220">
        <f>SUM(R142:R239)</f>
        <v>0</v>
      </c>
      <c r="S141" s="219"/>
      <c r="T141" s="221">
        <f>SUM(T142:T239)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2" t="s">
        <v>85</v>
      </c>
      <c r="AT141" s="223" t="s">
        <v>77</v>
      </c>
      <c r="AU141" s="223" t="s">
        <v>85</v>
      </c>
      <c r="AY141" s="222" t="s">
        <v>134</v>
      </c>
      <c r="BK141" s="224">
        <f>SUM(BK142:BK239)</f>
        <v>0</v>
      </c>
    </row>
    <row r="142" s="2" customFormat="1" ht="49.05" customHeight="1">
      <c r="A142" s="38"/>
      <c r="B142" s="39"/>
      <c r="C142" s="227" t="s">
        <v>167</v>
      </c>
      <c r="D142" s="227" t="s">
        <v>137</v>
      </c>
      <c r="E142" s="228" t="s">
        <v>212</v>
      </c>
      <c r="F142" s="229" t="s">
        <v>213</v>
      </c>
      <c r="G142" s="230" t="s">
        <v>209</v>
      </c>
      <c r="H142" s="231">
        <v>10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43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95</v>
      </c>
      <c r="AT142" s="239" t="s">
        <v>137</v>
      </c>
      <c r="AU142" s="239" t="s">
        <v>87</v>
      </c>
      <c r="AY142" s="17" t="s">
        <v>134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85</v>
      </c>
      <c r="BK142" s="240">
        <f>ROUND(I142*H142,2)</f>
        <v>0</v>
      </c>
      <c r="BL142" s="17" t="s">
        <v>95</v>
      </c>
      <c r="BM142" s="239" t="s">
        <v>214</v>
      </c>
    </row>
    <row r="143" s="2" customFormat="1" ht="33" customHeight="1">
      <c r="A143" s="38"/>
      <c r="B143" s="39"/>
      <c r="C143" s="227" t="s">
        <v>215</v>
      </c>
      <c r="D143" s="227" t="s">
        <v>137</v>
      </c>
      <c r="E143" s="228" t="s">
        <v>216</v>
      </c>
      <c r="F143" s="229" t="s">
        <v>217</v>
      </c>
      <c r="G143" s="230" t="s">
        <v>218</v>
      </c>
      <c r="H143" s="231">
        <v>24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43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95</v>
      </c>
      <c r="AT143" s="239" t="s">
        <v>137</v>
      </c>
      <c r="AU143" s="239" t="s">
        <v>87</v>
      </c>
      <c r="AY143" s="17" t="s">
        <v>134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85</v>
      </c>
      <c r="BK143" s="240">
        <f>ROUND(I143*H143,2)</f>
        <v>0</v>
      </c>
      <c r="BL143" s="17" t="s">
        <v>95</v>
      </c>
      <c r="BM143" s="239" t="s">
        <v>219</v>
      </c>
    </row>
    <row r="144" s="2" customFormat="1" ht="37.8" customHeight="1">
      <c r="A144" s="38"/>
      <c r="B144" s="39"/>
      <c r="C144" s="227" t="s">
        <v>202</v>
      </c>
      <c r="D144" s="227" t="s">
        <v>137</v>
      </c>
      <c r="E144" s="228" t="s">
        <v>220</v>
      </c>
      <c r="F144" s="229" t="s">
        <v>221</v>
      </c>
      <c r="G144" s="230" t="s">
        <v>218</v>
      </c>
      <c r="H144" s="231">
        <v>24</v>
      </c>
      <c r="I144" s="232"/>
      <c r="J144" s="233">
        <f>ROUND(I144*H144,2)</f>
        <v>0</v>
      </c>
      <c r="K144" s="234"/>
      <c r="L144" s="44"/>
      <c r="M144" s="235" t="s">
        <v>1</v>
      </c>
      <c r="N144" s="236" t="s">
        <v>43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95</v>
      </c>
      <c r="AT144" s="239" t="s">
        <v>137</v>
      </c>
      <c r="AU144" s="239" t="s">
        <v>87</v>
      </c>
      <c r="AY144" s="17" t="s">
        <v>134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7" t="s">
        <v>85</v>
      </c>
      <c r="BK144" s="240">
        <f>ROUND(I144*H144,2)</f>
        <v>0</v>
      </c>
      <c r="BL144" s="17" t="s">
        <v>95</v>
      </c>
      <c r="BM144" s="239" t="s">
        <v>222</v>
      </c>
    </row>
    <row r="145" s="2" customFormat="1" ht="66.75" customHeight="1">
      <c r="A145" s="38"/>
      <c r="B145" s="39"/>
      <c r="C145" s="227" t="s">
        <v>223</v>
      </c>
      <c r="D145" s="227" t="s">
        <v>137</v>
      </c>
      <c r="E145" s="228" t="s">
        <v>224</v>
      </c>
      <c r="F145" s="229" t="s">
        <v>225</v>
      </c>
      <c r="G145" s="230" t="s">
        <v>209</v>
      </c>
      <c r="H145" s="231">
        <v>55</v>
      </c>
      <c r="I145" s="232"/>
      <c r="J145" s="233">
        <f>ROUND(I145*H145,2)</f>
        <v>0</v>
      </c>
      <c r="K145" s="234"/>
      <c r="L145" s="44"/>
      <c r="M145" s="235" t="s">
        <v>1</v>
      </c>
      <c r="N145" s="236" t="s">
        <v>43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95</v>
      </c>
      <c r="AT145" s="239" t="s">
        <v>137</v>
      </c>
      <c r="AU145" s="239" t="s">
        <v>87</v>
      </c>
      <c r="AY145" s="17" t="s">
        <v>134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85</v>
      </c>
      <c r="BK145" s="240">
        <f>ROUND(I145*H145,2)</f>
        <v>0</v>
      </c>
      <c r="BL145" s="17" t="s">
        <v>95</v>
      </c>
      <c r="BM145" s="239" t="s">
        <v>226</v>
      </c>
    </row>
    <row r="146" s="15" customFormat="1">
      <c r="A146" s="15"/>
      <c r="B146" s="280"/>
      <c r="C146" s="281"/>
      <c r="D146" s="248" t="s">
        <v>188</v>
      </c>
      <c r="E146" s="282" t="s">
        <v>1</v>
      </c>
      <c r="F146" s="283" t="s">
        <v>227</v>
      </c>
      <c r="G146" s="281"/>
      <c r="H146" s="282" t="s">
        <v>1</v>
      </c>
      <c r="I146" s="284"/>
      <c r="J146" s="281"/>
      <c r="K146" s="281"/>
      <c r="L146" s="285"/>
      <c r="M146" s="286"/>
      <c r="N146" s="287"/>
      <c r="O146" s="287"/>
      <c r="P146" s="287"/>
      <c r="Q146" s="287"/>
      <c r="R146" s="287"/>
      <c r="S146" s="287"/>
      <c r="T146" s="28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9" t="s">
        <v>188</v>
      </c>
      <c r="AU146" s="289" t="s">
        <v>87</v>
      </c>
      <c r="AV146" s="15" t="s">
        <v>85</v>
      </c>
      <c r="AW146" s="15" t="s">
        <v>34</v>
      </c>
      <c r="AX146" s="15" t="s">
        <v>78</v>
      </c>
      <c r="AY146" s="289" t="s">
        <v>134</v>
      </c>
    </row>
    <row r="147" s="13" customFormat="1">
      <c r="A147" s="13"/>
      <c r="B147" s="246"/>
      <c r="C147" s="247"/>
      <c r="D147" s="248" t="s">
        <v>188</v>
      </c>
      <c r="E147" s="249" t="s">
        <v>1</v>
      </c>
      <c r="F147" s="250" t="s">
        <v>228</v>
      </c>
      <c r="G147" s="247"/>
      <c r="H147" s="251">
        <v>55</v>
      </c>
      <c r="I147" s="252"/>
      <c r="J147" s="247"/>
      <c r="K147" s="247"/>
      <c r="L147" s="253"/>
      <c r="M147" s="254"/>
      <c r="N147" s="255"/>
      <c r="O147" s="255"/>
      <c r="P147" s="255"/>
      <c r="Q147" s="255"/>
      <c r="R147" s="255"/>
      <c r="S147" s="255"/>
      <c r="T147" s="25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7" t="s">
        <v>188</v>
      </c>
      <c r="AU147" s="257" t="s">
        <v>87</v>
      </c>
      <c r="AV147" s="13" t="s">
        <v>87</v>
      </c>
      <c r="AW147" s="13" t="s">
        <v>34</v>
      </c>
      <c r="AX147" s="13" t="s">
        <v>78</v>
      </c>
      <c r="AY147" s="257" t="s">
        <v>134</v>
      </c>
    </row>
    <row r="148" s="14" customFormat="1">
      <c r="A148" s="14"/>
      <c r="B148" s="258"/>
      <c r="C148" s="259"/>
      <c r="D148" s="248" t="s">
        <v>188</v>
      </c>
      <c r="E148" s="260" t="s">
        <v>1</v>
      </c>
      <c r="F148" s="261" t="s">
        <v>190</v>
      </c>
      <c r="G148" s="259"/>
      <c r="H148" s="262">
        <v>55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8" t="s">
        <v>188</v>
      </c>
      <c r="AU148" s="268" t="s">
        <v>87</v>
      </c>
      <c r="AV148" s="14" t="s">
        <v>95</v>
      </c>
      <c r="AW148" s="14" t="s">
        <v>34</v>
      </c>
      <c r="AX148" s="14" t="s">
        <v>85</v>
      </c>
      <c r="AY148" s="268" t="s">
        <v>134</v>
      </c>
    </row>
    <row r="149" s="2" customFormat="1" ht="66.75" customHeight="1">
      <c r="A149" s="38"/>
      <c r="B149" s="39"/>
      <c r="C149" s="227" t="s">
        <v>206</v>
      </c>
      <c r="D149" s="227" t="s">
        <v>137</v>
      </c>
      <c r="E149" s="228" t="s">
        <v>229</v>
      </c>
      <c r="F149" s="229" t="s">
        <v>230</v>
      </c>
      <c r="G149" s="230" t="s">
        <v>209</v>
      </c>
      <c r="H149" s="231">
        <v>240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43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95</v>
      </c>
      <c r="AT149" s="239" t="s">
        <v>137</v>
      </c>
      <c r="AU149" s="239" t="s">
        <v>87</v>
      </c>
      <c r="AY149" s="17" t="s">
        <v>134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85</v>
      </c>
      <c r="BK149" s="240">
        <f>ROUND(I149*H149,2)</f>
        <v>0</v>
      </c>
      <c r="BL149" s="17" t="s">
        <v>95</v>
      </c>
      <c r="BM149" s="239" t="s">
        <v>231</v>
      </c>
    </row>
    <row r="150" s="15" customFormat="1">
      <c r="A150" s="15"/>
      <c r="B150" s="280"/>
      <c r="C150" s="281"/>
      <c r="D150" s="248" t="s">
        <v>188</v>
      </c>
      <c r="E150" s="282" t="s">
        <v>1</v>
      </c>
      <c r="F150" s="283" t="s">
        <v>232</v>
      </c>
      <c r="G150" s="281"/>
      <c r="H150" s="282" t="s">
        <v>1</v>
      </c>
      <c r="I150" s="284"/>
      <c r="J150" s="281"/>
      <c r="K150" s="281"/>
      <c r="L150" s="285"/>
      <c r="M150" s="286"/>
      <c r="N150" s="287"/>
      <c r="O150" s="287"/>
      <c r="P150" s="287"/>
      <c r="Q150" s="287"/>
      <c r="R150" s="287"/>
      <c r="S150" s="287"/>
      <c r="T150" s="28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9" t="s">
        <v>188</v>
      </c>
      <c r="AU150" s="289" t="s">
        <v>87</v>
      </c>
      <c r="AV150" s="15" t="s">
        <v>85</v>
      </c>
      <c r="AW150" s="15" t="s">
        <v>34</v>
      </c>
      <c r="AX150" s="15" t="s">
        <v>78</v>
      </c>
      <c r="AY150" s="289" t="s">
        <v>134</v>
      </c>
    </row>
    <row r="151" s="13" customFormat="1">
      <c r="A151" s="13"/>
      <c r="B151" s="246"/>
      <c r="C151" s="247"/>
      <c r="D151" s="248" t="s">
        <v>188</v>
      </c>
      <c r="E151" s="249" t="s">
        <v>1</v>
      </c>
      <c r="F151" s="250" t="s">
        <v>233</v>
      </c>
      <c r="G151" s="247"/>
      <c r="H151" s="251">
        <v>240</v>
      </c>
      <c r="I151" s="252"/>
      <c r="J151" s="247"/>
      <c r="K151" s="247"/>
      <c r="L151" s="253"/>
      <c r="M151" s="254"/>
      <c r="N151" s="255"/>
      <c r="O151" s="255"/>
      <c r="P151" s="255"/>
      <c r="Q151" s="255"/>
      <c r="R151" s="255"/>
      <c r="S151" s="255"/>
      <c r="T151" s="25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7" t="s">
        <v>188</v>
      </c>
      <c r="AU151" s="257" t="s">
        <v>87</v>
      </c>
      <c r="AV151" s="13" t="s">
        <v>87</v>
      </c>
      <c r="AW151" s="13" t="s">
        <v>34</v>
      </c>
      <c r="AX151" s="13" t="s">
        <v>78</v>
      </c>
      <c r="AY151" s="257" t="s">
        <v>134</v>
      </c>
    </row>
    <row r="152" s="14" customFormat="1">
      <c r="A152" s="14"/>
      <c r="B152" s="258"/>
      <c r="C152" s="259"/>
      <c r="D152" s="248" t="s">
        <v>188</v>
      </c>
      <c r="E152" s="260" t="s">
        <v>1</v>
      </c>
      <c r="F152" s="261" t="s">
        <v>190</v>
      </c>
      <c r="G152" s="259"/>
      <c r="H152" s="262">
        <v>240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8" t="s">
        <v>188</v>
      </c>
      <c r="AU152" s="268" t="s">
        <v>87</v>
      </c>
      <c r="AV152" s="14" t="s">
        <v>95</v>
      </c>
      <c r="AW152" s="14" t="s">
        <v>34</v>
      </c>
      <c r="AX152" s="14" t="s">
        <v>85</v>
      </c>
      <c r="AY152" s="268" t="s">
        <v>134</v>
      </c>
    </row>
    <row r="153" s="2" customFormat="1" ht="66.75" customHeight="1">
      <c r="A153" s="38"/>
      <c r="B153" s="39"/>
      <c r="C153" s="227" t="s">
        <v>234</v>
      </c>
      <c r="D153" s="227" t="s">
        <v>137</v>
      </c>
      <c r="E153" s="228" t="s">
        <v>235</v>
      </c>
      <c r="F153" s="229" t="s">
        <v>236</v>
      </c>
      <c r="G153" s="230" t="s">
        <v>209</v>
      </c>
      <c r="H153" s="231">
        <v>830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43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95</v>
      </c>
      <c r="AT153" s="239" t="s">
        <v>137</v>
      </c>
      <c r="AU153" s="239" t="s">
        <v>87</v>
      </c>
      <c r="AY153" s="17" t="s">
        <v>134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85</v>
      </c>
      <c r="BK153" s="240">
        <f>ROUND(I153*H153,2)</f>
        <v>0</v>
      </c>
      <c r="BL153" s="17" t="s">
        <v>95</v>
      </c>
      <c r="BM153" s="239" t="s">
        <v>237</v>
      </c>
    </row>
    <row r="154" s="15" customFormat="1">
      <c r="A154" s="15"/>
      <c r="B154" s="280"/>
      <c r="C154" s="281"/>
      <c r="D154" s="248" t="s">
        <v>188</v>
      </c>
      <c r="E154" s="282" t="s">
        <v>1</v>
      </c>
      <c r="F154" s="283" t="s">
        <v>238</v>
      </c>
      <c r="G154" s="281"/>
      <c r="H154" s="282" t="s">
        <v>1</v>
      </c>
      <c r="I154" s="284"/>
      <c r="J154" s="281"/>
      <c r="K154" s="281"/>
      <c r="L154" s="285"/>
      <c r="M154" s="286"/>
      <c r="N154" s="287"/>
      <c r="O154" s="287"/>
      <c r="P154" s="287"/>
      <c r="Q154" s="287"/>
      <c r="R154" s="287"/>
      <c r="S154" s="287"/>
      <c r="T154" s="28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9" t="s">
        <v>188</v>
      </c>
      <c r="AU154" s="289" t="s">
        <v>87</v>
      </c>
      <c r="AV154" s="15" t="s">
        <v>85</v>
      </c>
      <c r="AW154" s="15" t="s">
        <v>34</v>
      </c>
      <c r="AX154" s="15" t="s">
        <v>78</v>
      </c>
      <c r="AY154" s="289" t="s">
        <v>134</v>
      </c>
    </row>
    <row r="155" s="13" customFormat="1">
      <c r="A155" s="13"/>
      <c r="B155" s="246"/>
      <c r="C155" s="247"/>
      <c r="D155" s="248" t="s">
        <v>188</v>
      </c>
      <c r="E155" s="249" t="s">
        <v>1</v>
      </c>
      <c r="F155" s="250" t="s">
        <v>239</v>
      </c>
      <c r="G155" s="247"/>
      <c r="H155" s="251">
        <v>830</v>
      </c>
      <c r="I155" s="252"/>
      <c r="J155" s="247"/>
      <c r="K155" s="247"/>
      <c r="L155" s="253"/>
      <c r="M155" s="254"/>
      <c r="N155" s="255"/>
      <c r="O155" s="255"/>
      <c r="P155" s="255"/>
      <c r="Q155" s="255"/>
      <c r="R155" s="255"/>
      <c r="S155" s="255"/>
      <c r="T155" s="25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7" t="s">
        <v>188</v>
      </c>
      <c r="AU155" s="257" t="s">
        <v>87</v>
      </c>
      <c r="AV155" s="13" t="s">
        <v>87</v>
      </c>
      <c r="AW155" s="13" t="s">
        <v>34</v>
      </c>
      <c r="AX155" s="13" t="s">
        <v>78</v>
      </c>
      <c r="AY155" s="257" t="s">
        <v>134</v>
      </c>
    </row>
    <row r="156" s="14" customFormat="1">
      <c r="A156" s="14"/>
      <c r="B156" s="258"/>
      <c r="C156" s="259"/>
      <c r="D156" s="248" t="s">
        <v>188</v>
      </c>
      <c r="E156" s="260" t="s">
        <v>1</v>
      </c>
      <c r="F156" s="261" t="s">
        <v>190</v>
      </c>
      <c r="G156" s="259"/>
      <c r="H156" s="262">
        <v>830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8" t="s">
        <v>188</v>
      </c>
      <c r="AU156" s="268" t="s">
        <v>87</v>
      </c>
      <c r="AV156" s="14" t="s">
        <v>95</v>
      </c>
      <c r="AW156" s="14" t="s">
        <v>34</v>
      </c>
      <c r="AX156" s="14" t="s">
        <v>85</v>
      </c>
      <c r="AY156" s="268" t="s">
        <v>134</v>
      </c>
    </row>
    <row r="157" s="2" customFormat="1" ht="66.75" customHeight="1">
      <c r="A157" s="38"/>
      <c r="B157" s="39"/>
      <c r="C157" s="227" t="s">
        <v>210</v>
      </c>
      <c r="D157" s="227" t="s">
        <v>137</v>
      </c>
      <c r="E157" s="228" t="s">
        <v>240</v>
      </c>
      <c r="F157" s="229" t="s">
        <v>241</v>
      </c>
      <c r="G157" s="230" t="s">
        <v>209</v>
      </c>
      <c r="H157" s="231">
        <v>1590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43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95</v>
      </c>
      <c r="AT157" s="239" t="s">
        <v>137</v>
      </c>
      <c r="AU157" s="239" t="s">
        <v>87</v>
      </c>
      <c r="AY157" s="17" t="s">
        <v>134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85</v>
      </c>
      <c r="BK157" s="240">
        <f>ROUND(I157*H157,2)</f>
        <v>0</v>
      </c>
      <c r="BL157" s="17" t="s">
        <v>95</v>
      </c>
      <c r="BM157" s="239" t="s">
        <v>242</v>
      </c>
    </row>
    <row r="158" s="15" customFormat="1">
      <c r="A158" s="15"/>
      <c r="B158" s="280"/>
      <c r="C158" s="281"/>
      <c r="D158" s="248" t="s">
        <v>188</v>
      </c>
      <c r="E158" s="282" t="s">
        <v>1</v>
      </c>
      <c r="F158" s="283" t="s">
        <v>243</v>
      </c>
      <c r="G158" s="281"/>
      <c r="H158" s="282" t="s">
        <v>1</v>
      </c>
      <c r="I158" s="284"/>
      <c r="J158" s="281"/>
      <c r="K158" s="281"/>
      <c r="L158" s="285"/>
      <c r="M158" s="286"/>
      <c r="N158" s="287"/>
      <c r="O158" s="287"/>
      <c r="P158" s="287"/>
      <c r="Q158" s="287"/>
      <c r="R158" s="287"/>
      <c r="S158" s="287"/>
      <c r="T158" s="28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9" t="s">
        <v>188</v>
      </c>
      <c r="AU158" s="289" t="s">
        <v>87</v>
      </c>
      <c r="AV158" s="15" t="s">
        <v>85</v>
      </c>
      <c r="AW158" s="15" t="s">
        <v>34</v>
      </c>
      <c r="AX158" s="15" t="s">
        <v>78</v>
      </c>
      <c r="AY158" s="289" t="s">
        <v>134</v>
      </c>
    </row>
    <row r="159" s="13" customFormat="1">
      <c r="A159" s="13"/>
      <c r="B159" s="246"/>
      <c r="C159" s="247"/>
      <c r="D159" s="248" t="s">
        <v>188</v>
      </c>
      <c r="E159" s="249" t="s">
        <v>1</v>
      </c>
      <c r="F159" s="250" t="s">
        <v>244</v>
      </c>
      <c r="G159" s="247"/>
      <c r="H159" s="251">
        <v>1590</v>
      </c>
      <c r="I159" s="252"/>
      <c r="J159" s="247"/>
      <c r="K159" s="247"/>
      <c r="L159" s="253"/>
      <c r="M159" s="254"/>
      <c r="N159" s="255"/>
      <c r="O159" s="255"/>
      <c r="P159" s="255"/>
      <c r="Q159" s="255"/>
      <c r="R159" s="255"/>
      <c r="S159" s="255"/>
      <c r="T159" s="25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7" t="s">
        <v>188</v>
      </c>
      <c r="AU159" s="257" t="s">
        <v>87</v>
      </c>
      <c r="AV159" s="13" t="s">
        <v>87</v>
      </c>
      <c r="AW159" s="13" t="s">
        <v>34</v>
      </c>
      <c r="AX159" s="13" t="s">
        <v>78</v>
      </c>
      <c r="AY159" s="257" t="s">
        <v>134</v>
      </c>
    </row>
    <row r="160" s="14" customFormat="1">
      <c r="A160" s="14"/>
      <c r="B160" s="258"/>
      <c r="C160" s="259"/>
      <c r="D160" s="248" t="s">
        <v>188</v>
      </c>
      <c r="E160" s="260" t="s">
        <v>1</v>
      </c>
      <c r="F160" s="261" t="s">
        <v>190</v>
      </c>
      <c r="G160" s="259"/>
      <c r="H160" s="262">
        <v>1590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8" t="s">
        <v>188</v>
      </c>
      <c r="AU160" s="268" t="s">
        <v>87</v>
      </c>
      <c r="AV160" s="14" t="s">
        <v>95</v>
      </c>
      <c r="AW160" s="14" t="s">
        <v>34</v>
      </c>
      <c r="AX160" s="14" t="s">
        <v>85</v>
      </c>
      <c r="AY160" s="268" t="s">
        <v>134</v>
      </c>
    </row>
    <row r="161" s="2" customFormat="1" ht="55.5" customHeight="1">
      <c r="A161" s="38"/>
      <c r="B161" s="39"/>
      <c r="C161" s="227" t="s">
        <v>8</v>
      </c>
      <c r="D161" s="227" t="s">
        <v>137</v>
      </c>
      <c r="E161" s="228" t="s">
        <v>245</v>
      </c>
      <c r="F161" s="229" t="s">
        <v>246</v>
      </c>
      <c r="G161" s="230" t="s">
        <v>209</v>
      </c>
      <c r="H161" s="231">
        <v>256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43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95</v>
      </c>
      <c r="AT161" s="239" t="s">
        <v>137</v>
      </c>
      <c r="AU161" s="239" t="s">
        <v>87</v>
      </c>
      <c r="AY161" s="17" t="s">
        <v>134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85</v>
      </c>
      <c r="BK161" s="240">
        <f>ROUND(I161*H161,2)</f>
        <v>0</v>
      </c>
      <c r="BL161" s="17" t="s">
        <v>95</v>
      </c>
      <c r="BM161" s="239" t="s">
        <v>247</v>
      </c>
    </row>
    <row r="162" s="15" customFormat="1">
      <c r="A162" s="15"/>
      <c r="B162" s="280"/>
      <c r="C162" s="281"/>
      <c r="D162" s="248" t="s">
        <v>188</v>
      </c>
      <c r="E162" s="282" t="s">
        <v>1</v>
      </c>
      <c r="F162" s="283" t="s">
        <v>248</v>
      </c>
      <c r="G162" s="281"/>
      <c r="H162" s="282" t="s">
        <v>1</v>
      </c>
      <c r="I162" s="284"/>
      <c r="J162" s="281"/>
      <c r="K162" s="281"/>
      <c r="L162" s="285"/>
      <c r="M162" s="286"/>
      <c r="N162" s="287"/>
      <c r="O162" s="287"/>
      <c r="P162" s="287"/>
      <c r="Q162" s="287"/>
      <c r="R162" s="287"/>
      <c r="S162" s="287"/>
      <c r="T162" s="28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9" t="s">
        <v>188</v>
      </c>
      <c r="AU162" s="289" t="s">
        <v>87</v>
      </c>
      <c r="AV162" s="15" t="s">
        <v>85</v>
      </c>
      <c r="AW162" s="15" t="s">
        <v>34</v>
      </c>
      <c r="AX162" s="15" t="s">
        <v>78</v>
      </c>
      <c r="AY162" s="289" t="s">
        <v>134</v>
      </c>
    </row>
    <row r="163" s="13" customFormat="1">
      <c r="A163" s="13"/>
      <c r="B163" s="246"/>
      <c r="C163" s="247"/>
      <c r="D163" s="248" t="s">
        <v>188</v>
      </c>
      <c r="E163" s="249" t="s">
        <v>1</v>
      </c>
      <c r="F163" s="250" t="s">
        <v>233</v>
      </c>
      <c r="G163" s="247"/>
      <c r="H163" s="251">
        <v>240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7" t="s">
        <v>188</v>
      </c>
      <c r="AU163" s="257" t="s">
        <v>87</v>
      </c>
      <c r="AV163" s="13" t="s">
        <v>87</v>
      </c>
      <c r="AW163" s="13" t="s">
        <v>34</v>
      </c>
      <c r="AX163" s="13" t="s">
        <v>78</v>
      </c>
      <c r="AY163" s="257" t="s">
        <v>134</v>
      </c>
    </row>
    <row r="164" s="15" customFormat="1">
      <c r="A164" s="15"/>
      <c r="B164" s="280"/>
      <c r="C164" s="281"/>
      <c r="D164" s="248" t="s">
        <v>188</v>
      </c>
      <c r="E164" s="282" t="s">
        <v>1</v>
      </c>
      <c r="F164" s="283" t="s">
        <v>249</v>
      </c>
      <c r="G164" s="281"/>
      <c r="H164" s="282" t="s">
        <v>1</v>
      </c>
      <c r="I164" s="284"/>
      <c r="J164" s="281"/>
      <c r="K164" s="281"/>
      <c r="L164" s="285"/>
      <c r="M164" s="286"/>
      <c r="N164" s="287"/>
      <c r="O164" s="287"/>
      <c r="P164" s="287"/>
      <c r="Q164" s="287"/>
      <c r="R164" s="287"/>
      <c r="S164" s="287"/>
      <c r="T164" s="28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9" t="s">
        <v>188</v>
      </c>
      <c r="AU164" s="289" t="s">
        <v>87</v>
      </c>
      <c r="AV164" s="15" t="s">
        <v>85</v>
      </c>
      <c r="AW164" s="15" t="s">
        <v>34</v>
      </c>
      <c r="AX164" s="15" t="s">
        <v>78</v>
      </c>
      <c r="AY164" s="289" t="s">
        <v>134</v>
      </c>
    </row>
    <row r="165" s="13" customFormat="1">
      <c r="A165" s="13"/>
      <c r="B165" s="246"/>
      <c r="C165" s="247"/>
      <c r="D165" s="248" t="s">
        <v>188</v>
      </c>
      <c r="E165" s="249" t="s">
        <v>1</v>
      </c>
      <c r="F165" s="250" t="s">
        <v>250</v>
      </c>
      <c r="G165" s="247"/>
      <c r="H165" s="251">
        <v>16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7" t="s">
        <v>188</v>
      </c>
      <c r="AU165" s="257" t="s">
        <v>87</v>
      </c>
      <c r="AV165" s="13" t="s">
        <v>87</v>
      </c>
      <c r="AW165" s="13" t="s">
        <v>34</v>
      </c>
      <c r="AX165" s="13" t="s">
        <v>78</v>
      </c>
      <c r="AY165" s="257" t="s">
        <v>134</v>
      </c>
    </row>
    <row r="166" s="14" customFormat="1">
      <c r="A166" s="14"/>
      <c r="B166" s="258"/>
      <c r="C166" s="259"/>
      <c r="D166" s="248" t="s">
        <v>188</v>
      </c>
      <c r="E166" s="260" t="s">
        <v>1</v>
      </c>
      <c r="F166" s="261" t="s">
        <v>190</v>
      </c>
      <c r="G166" s="259"/>
      <c r="H166" s="262">
        <v>256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8" t="s">
        <v>188</v>
      </c>
      <c r="AU166" s="268" t="s">
        <v>87</v>
      </c>
      <c r="AV166" s="14" t="s">
        <v>95</v>
      </c>
      <c r="AW166" s="14" t="s">
        <v>34</v>
      </c>
      <c r="AX166" s="14" t="s">
        <v>85</v>
      </c>
      <c r="AY166" s="268" t="s">
        <v>134</v>
      </c>
    </row>
    <row r="167" s="2" customFormat="1" ht="55.5" customHeight="1">
      <c r="A167" s="38"/>
      <c r="B167" s="39"/>
      <c r="C167" s="227" t="s">
        <v>214</v>
      </c>
      <c r="D167" s="227" t="s">
        <v>137</v>
      </c>
      <c r="E167" s="228" t="s">
        <v>251</v>
      </c>
      <c r="F167" s="229" t="s">
        <v>252</v>
      </c>
      <c r="G167" s="230" t="s">
        <v>209</v>
      </c>
      <c r="H167" s="231">
        <v>1590</v>
      </c>
      <c r="I167" s="232"/>
      <c r="J167" s="233">
        <f>ROUND(I167*H167,2)</f>
        <v>0</v>
      </c>
      <c r="K167" s="234"/>
      <c r="L167" s="44"/>
      <c r="M167" s="235" t="s">
        <v>1</v>
      </c>
      <c r="N167" s="236" t="s">
        <v>43</v>
      </c>
      <c r="O167" s="91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95</v>
      </c>
      <c r="AT167" s="239" t="s">
        <v>137</v>
      </c>
      <c r="AU167" s="239" t="s">
        <v>87</v>
      </c>
      <c r="AY167" s="17" t="s">
        <v>134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85</v>
      </c>
      <c r="BK167" s="240">
        <f>ROUND(I167*H167,2)</f>
        <v>0</v>
      </c>
      <c r="BL167" s="17" t="s">
        <v>95</v>
      </c>
      <c r="BM167" s="239" t="s">
        <v>253</v>
      </c>
    </row>
    <row r="168" s="15" customFormat="1">
      <c r="A168" s="15"/>
      <c r="B168" s="280"/>
      <c r="C168" s="281"/>
      <c r="D168" s="248" t="s">
        <v>188</v>
      </c>
      <c r="E168" s="282" t="s">
        <v>1</v>
      </c>
      <c r="F168" s="283" t="s">
        <v>243</v>
      </c>
      <c r="G168" s="281"/>
      <c r="H168" s="282" t="s">
        <v>1</v>
      </c>
      <c r="I168" s="284"/>
      <c r="J168" s="281"/>
      <c r="K168" s="281"/>
      <c r="L168" s="285"/>
      <c r="M168" s="286"/>
      <c r="N168" s="287"/>
      <c r="O168" s="287"/>
      <c r="P168" s="287"/>
      <c r="Q168" s="287"/>
      <c r="R168" s="287"/>
      <c r="S168" s="287"/>
      <c r="T168" s="28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9" t="s">
        <v>188</v>
      </c>
      <c r="AU168" s="289" t="s">
        <v>87</v>
      </c>
      <c r="AV168" s="15" t="s">
        <v>85</v>
      </c>
      <c r="AW168" s="15" t="s">
        <v>34</v>
      </c>
      <c r="AX168" s="15" t="s">
        <v>78</v>
      </c>
      <c r="AY168" s="289" t="s">
        <v>134</v>
      </c>
    </row>
    <row r="169" s="13" customFormat="1">
      <c r="A169" s="13"/>
      <c r="B169" s="246"/>
      <c r="C169" s="247"/>
      <c r="D169" s="248" t="s">
        <v>188</v>
      </c>
      <c r="E169" s="249" t="s">
        <v>1</v>
      </c>
      <c r="F169" s="250" t="s">
        <v>244</v>
      </c>
      <c r="G169" s="247"/>
      <c r="H169" s="251">
        <v>1590</v>
      </c>
      <c r="I169" s="252"/>
      <c r="J169" s="247"/>
      <c r="K169" s="247"/>
      <c r="L169" s="253"/>
      <c r="M169" s="254"/>
      <c r="N169" s="255"/>
      <c r="O169" s="255"/>
      <c r="P169" s="255"/>
      <c r="Q169" s="255"/>
      <c r="R169" s="255"/>
      <c r="S169" s="255"/>
      <c r="T169" s="25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7" t="s">
        <v>188</v>
      </c>
      <c r="AU169" s="257" t="s">
        <v>87</v>
      </c>
      <c r="AV169" s="13" t="s">
        <v>87</v>
      </c>
      <c r="AW169" s="13" t="s">
        <v>34</v>
      </c>
      <c r="AX169" s="13" t="s">
        <v>78</v>
      </c>
      <c r="AY169" s="257" t="s">
        <v>134</v>
      </c>
    </row>
    <row r="170" s="14" customFormat="1">
      <c r="A170" s="14"/>
      <c r="B170" s="258"/>
      <c r="C170" s="259"/>
      <c r="D170" s="248" t="s">
        <v>188</v>
      </c>
      <c r="E170" s="260" t="s">
        <v>1</v>
      </c>
      <c r="F170" s="261" t="s">
        <v>190</v>
      </c>
      <c r="G170" s="259"/>
      <c r="H170" s="262">
        <v>1590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8" t="s">
        <v>188</v>
      </c>
      <c r="AU170" s="268" t="s">
        <v>87</v>
      </c>
      <c r="AV170" s="14" t="s">
        <v>95</v>
      </c>
      <c r="AW170" s="14" t="s">
        <v>34</v>
      </c>
      <c r="AX170" s="14" t="s">
        <v>85</v>
      </c>
      <c r="AY170" s="268" t="s">
        <v>134</v>
      </c>
    </row>
    <row r="171" s="2" customFormat="1" ht="49.05" customHeight="1">
      <c r="A171" s="38"/>
      <c r="B171" s="39"/>
      <c r="C171" s="227" t="s">
        <v>254</v>
      </c>
      <c r="D171" s="227" t="s">
        <v>137</v>
      </c>
      <c r="E171" s="228" t="s">
        <v>255</v>
      </c>
      <c r="F171" s="229" t="s">
        <v>256</v>
      </c>
      <c r="G171" s="230" t="s">
        <v>257</v>
      </c>
      <c r="H171" s="231">
        <v>300</v>
      </c>
      <c r="I171" s="232"/>
      <c r="J171" s="233">
        <f>ROUND(I171*H171,2)</f>
        <v>0</v>
      </c>
      <c r="K171" s="234"/>
      <c r="L171" s="44"/>
      <c r="M171" s="235" t="s">
        <v>1</v>
      </c>
      <c r="N171" s="236" t="s">
        <v>43</v>
      </c>
      <c r="O171" s="91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95</v>
      </c>
      <c r="AT171" s="239" t="s">
        <v>137</v>
      </c>
      <c r="AU171" s="239" t="s">
        <v>87</v>
      </c>
      <c r="AY171" s="17" t="s">
        <v>134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85</v>
      </c>
      <c r="BK171" s="240">
        <f>ROUND(I171*H171,2)</f>
        <v>0</v>
      </c>
      <c r="BL171" s="17" t="s">
        <v>95</v>
      </c>
      <c r="BM171" s="239" t="s">
        <v>258</v>
      </c>
    </row>
    <row r="172" s="15" customFormat="1">
      <c r="A172" s="15"/>
      <c r="B172" s="280"/>
      <c r="C172" s="281"/>
      <c r="D172" s="248" t="s">
        <v>188</v>
      </c>
      <c r="E172" s="282" t="s">
        <v>1</v>
      </c>
      <c r="F172" s="283" t="s">
        <v>259</v>
      </c>
      <c r="G172" s="281"/>
      <c r="H172" s="282" t="s">
        <v>1</v>
      </c>
      <c r="I172" s="284"/>
      <c r="J172" s="281"/>
      <c r="K172" s="281"/>
      <c r="L172" s="285"/>
      <c r="M172" s="286"/>
      <c r="N172" s="287"/>
      <c r="O172" s="287"/>
      <c r="P172" s="287"/>
      <c r="Q172" s="287"/>
      <c r="R172" s="287"/>
      <c r="S172" s="287"/>
      <c r="T172" s="28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9" t="s">
        <v>188</v>
      </c>
      <c r="AU172" s="289" t="s">
        <v>87</v>
      </c>
      <c r="AV172" s="15" t="s">
        <v>85</v>
      </c>
      <c r="AW172" s="15" t="s">
        <v>34</v>
      </c>
      <c r="AX172" s="15" t="s">
        <v>78</v>
      </c>
      <c r="AY172" s="289" t="s">
        <v>134</v>
      </c>
    </row>
    <row r="173" s="13" customFormat="1">
      <c r="A173" s="13"/>
      <c r="B173" s="246"/>
      <c r="C173" s="247"/>
      <c r="D173" s="248" t="s">
        <v>188</v>
      </c>
      <c r="E173" s="249" t="s">
        <v>1</v>
      </c>
      <c r="F173" s="250" t="s">
        <v>260</v>
      </c>
      <c r="G173" s="247"/>
      <c r="H173" s="251">
        <v>210</v>
      </c>
      <c r="I173" s="252"/>
      <c r="J173" s="247"/>
      <c r="K173" s="247"/>
      <c r="L173" s="253"/>
      <c r="M173" s="254"/>
      <c r="N173" s="255"/>
      <c r="O173" s="255"/>
      <c r="P173" s="255"/>
      <c r="Q173" s="255"/>
      <c r="R173" s="255"/>
      <c r="S173" s="255"/>
      <c r="T173" s="25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7" t="s">
        <v>188</v>
      </c>
      <c r="AU173" s="257" t="s">
        <v>87</v>
      </c>
      <c r="AV173" s="13" t="s">
        <v>87</v>
      </c>
      <c r="AW173" s="13" t="s">
        <v>34</v>
      </c>
      <c r="AX173" s="13" t="s">
        <v>78</v>
      </c>
      <c r="AY173" s="257" t="s">
        <v>134</v>
      </c>
    </row>
    <row r="174" s="15" customFormat="1">
      <c r="A174" s="15"/>
      <c r="B174" s="280"/>
      <c r="C174" s="281"/>
      <c r="D174" s="248" t="s">
        <v>188</v>
      </c>
      <c r="E174" s="282" t="s">
        <v>1</v>
      </c>
      <c r="F174" s="283" t="s">
        <v>261</v>
      </c>
      <c r="G174" s="281"/>
      <c r="H174" s="282" t="s">
        <v>1</v>
      </c>
      <c r="I174" s="284"/>
      <c r="J174" s="281"/>
      <c r="K174" s="281"/>
      <c r="L174" s="285"/>
      <c r="M174" s="286"/>
      <c r="N174" s="287"/>
      <c r="O174" s="287"/>
      <c r="P174" s="287"/>
      <c r="Q174" s="287"/>
      <c r="R174" s="287"/>
      <c r="S174" s="287"/>
      <c r="T174" s="28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9" t="s">
        <v>188</v>
      </c>
      <c r="AU174" s="289" t="s">
        <v>87</v>
      </c>
      <c r="AV174" s="15" t="s">
        <v>85</v>
      </c>
      <c r="AW174" s="15" t="s">
        <v>34</v>
      </c>
      <c r="AX174" s="15" t="s">
        <v>78</v>
      </c>
      <c r="AY174" s="289" t="s">
        <v>134</v>
      </c>
    </row>
    <row r="175" s="13" customFormat="1">
      <c r="A175" s="13"/>
      <c r="B175" s="246"/>
      <c r="C175" s="247"/>
      <c r="D175" s="248" t="s">
        <v>188</v>
      </c>
      <c r="E175" s="249" t="s">
        <v>1</v>
      </c>
      <c r="F175" s="250" t="s">
        <v>262</v>
      </c>
      <c r="G175" s="247"/>
      <c r="H175" s="251">
        <v>90</v>
      </c>
      <c r="I175" s="252"/>
      <c r="J175" s="247"/>
      <c r="K175" s="247"/>
      <c r="L175" s="253"/>
      <c r="M175" s="254"/>
      <c r="N175" s="255"/>
      <c r="O175" s="255"/>
      <c r="P175" s="255"/>
      <c r="Q175" s="255"/>
      <c r="R175" s="255"/>
      <c r="S175" s="255"/>
      <c r="T175" s="25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7" t="s">
        <v>188</v>
      </c>
      <c r="AU175" s="257" t="s">
        <v>87</v>
      </c>
      <c r="AV175" s="13" t="s">
        <v>87</v>
      </c>
      <c r="AW175" s="13" t="s">
        <v>34</v>
      </c>
      <c r="AX175" s="13" t="s">
        <v>78</v>
      </c>
      <c r="AY175" s="257" t="s">
        <v>134</v>
      </c>
    </row>
    <row r="176" s="14" customFormat="1">
      <c r="A176" s="14"/>
      <c r="B176" s="258"/>
      <c r="C176" s="259"/>
      <c r="D176" s="248" t="s">
        <v>188</v>
      </c>
      <c r="E176" s="260" t="s">
        <v>1</v>
      </c>
      <c r="F176" s="261" t="s">
        <v>190</v>
      </c>
      <c r="G176" s="259"/>
      <c r="H176" s="262">
        <v>300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8" t="s">
        <v>188</v>
      </c>
      <c r="AU176" s="268" t="s">
        <v>87</v>
      </c>
      <c r="AV176" s="14" t="s">
        <v>95</v>
      </c>
      <c r="AW176" s="14" t="s">
        <v>34</v>
      </c>
      <c r="AX176" s="14" t="s">
        <v>85</v>
      </c>
      <c r="AY176" s="268" t="s">
        <v>134</v>
      </c>
    </row>
    <row r="177" s="2" customFormat="1" ht="24.15" customHeight="1">
      <c r="A177" s="38"/>
      <c r="B177" s="39"/>
      <c r="C177" s="227" t="s">
        <v>219</v>
      </c>
      <c r="D177" s="227" t="s">
        <v>137</v>
      </c>
      <c r="E177" s="228" t="s">
        <v>263</v>
      </c>
      <c r="F177" s="229" t="s">
        <v>264</v>
      </c>
      <c r="G177" s="230" t="s">
        <v>209</v>
      </c>
      <c r="H177" s="231">
        <v>3200</v>
      </c>
      <c r="I177" s="232"/>
      <c r="J177" s="233">
        <f>ROUND(I177*H177,2)</f>
        <v>0</v>
      </c>
      <c r="K177" s="234"/>
      <c r="L177" s="44"/>
      <c r="M177" s="235" t="s">
        <v>1</v>
      </c>
      <c r="N177" s="236" t="s">
        <v>43</v>
      </c>
      <c r="O177" s="91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9" t="s">
        <v>95</v>
      </c>
      <c r="AT177" s="239" t="s">
        <v>137</v>
      </c>
      <c r="AU177" s="239" t="s">
        <v>87</v>
      </c>
      <c r="AY177" s="17" t="s">
        <v>134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7" t="s">
        <v>85</v>
      </c>
      <c r="BK177" s="240">
        <f>ROUND(I177*H177,2)</f>
        <v>0</v>
      </c>
      <c r="BL177" s="17" t="s">
        <v>95</v>
      </c>
      <c r="BM177" s="239" t="s">
        <v>265</v>
      </c>
    </row>
    <row r="178" s="15" customFormat="1">
      <c r="A178" s="15"/>
      <c r="B178" s="280"/>
      <c r="C178" s="281"/>
      <c r="D178" s="248" t="s">
        <v>188</v>
      </c>
      <c r="E178" s="282" t="s">
        <v>1</v>
      </c>
      <c r="F178" s="283" t="s">
        <v>266</v>
      </c>
      <c r="G178" s="281"/>
      <c r="H178" s="282" t="s">
        <v>1</v>
      </c>
      <c r="I178" s="284"/>
      <c r="J178" s="281"/>
      <c r="K178" s="281"/>
      <c r="L178" s="285"/>
      <c r="M178" s="286"/>
      <c r="N178" s="287"/>
      <c r="O178" s="287"/>
      <c r="P178" s="287"/>
      <c r="Q178" s="287"/>
      <c r="R178" s="287"/>
      <c r="S178" s="287"/>
      <c r="T178" s="28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9" t="s">
        <v>188</v>
      </c>
      <c r="AU178" s="289" t="s">
        <v>87</v>
      </c>
      <c r="AV178" s="15" t="s">
        <v>85</v>
      </c>
      <c r="AW178" s="15" t="s">
        <v>34</v>
      </c>
      <c r="AX178" s="15" t="s">
        <v>78</v>
      </c>
      <c r="AY178" s="289" t="s">
        <v>134</v>
      </c>
    </row>
    <row r="179" s="13" customFormat="1">
      <c r="A179" s="13"/>
      <c r="B179" s="246"/>
      <c r="C179" s="247"/>
      <c r="D179" s="248" t="s">
        <v>188</v>
      </c>
      <c r="E179" s="249" t="s">
        <v>1</v>
      </c>
      <c r="F179" s="250" t="s">
        <v>267</v>
      </c>
      <c r="G179" s="247"/>
      <c r="H179" s="251">
        <v>3200</v>
      </c>
      <c r="I179" s="252"/>
      <c r="J179" s="247"/>
      <c r="K179" s="247"/>
      <c r="L179" s="253"/>
      <c r="M179" s="254"/>
      <c r="N179" s="255"/>
      <c r="O179" s="255"/>
      <c r="P179" s="255"/>
      <c r="Q179" s="255"/>
      <c r="R179" s="255"/>
      <c r="S179" s="255"/>
      <c r="T179" s="25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7" t="s">
        <v>188</v>
      </c>
      <c r="AU179" s="257" t="s">
        <v>87</v>
      </c>
      <c r="AV179" s="13" t="s">
        <v>87</v>
      </c>
      <c r="AW179" s="13" t="s">
        <v>34</v>
      </c>
      <c r="AX179" s="13" t="s">
        <v>78</v>
      </c>
      <c r="AY179" s="257" t="s">
        <v>134</v>
      </c>
    </row>
    <row r="180" s="14" customFormat="1">
      <c r="A180" s="14"/>
      <c r="B180" s="258"/>
      <c r="C180" s="259"/>
      <c r="D180" s="248" t="s">
        <v>188</v>
      </c>
      <c r="E180" s="260" t="s">
        <v>1</v>
      </c>
      <c r="F180" s="261" t="s">
        <v>190</v>
      </c>
      <c r="G180" s="259"/>
      <c r="H180" s="262">
        <v>3200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8" t="s">
        <v>188</v>
      </c>
      <c r="AU180" s="268" t="s">
        <v>87</v>
      </c>
      <c r="AV180" s="14" t="s">
        <v>95</v>
      </c>
      <c r="AW180" s="14" t="s">
        <v>34</v>
      </c>
      <c r="AX180" s="14" t="s">
        <v>85</v>
      </c>
      <c r="AY180" s="268" t="s">
        <v>134</v>
      </c>
    </row>
    <row r="181" s="2" customFormat="1" ht="33" customHeight="1">
      <c r="A181" s="38"/>
      <c r="B181" s="39"/>
      <c r="C181" s="227" t="s">
        <v>268</v>
      </c>
      <c r="D181" s="227" t="s">
        <v>137</v>
      </c>
      <c r="E181" s="228" t="s">
        <v>269</v>
      </c>
      <c r="F181" s="229" t="s">
        <v>270</v>
      </c>
      <c r="G181" s="230" t="s">
        <v>187</v>
      </c>
      <c r="H181" s="231">
        <v>320</v>
      </c>
      <c r="I181" s="232"/>
      <c r="J181" s="233">
        <f>ROUND(I181*H181,2)</f>
        <v>0</v>
      </c>
      <c r="K181" s="234"/>
      <c r="L181" s="44"/>
      <c r="M181" s="235" t="s">
        <v>1</v>
      </c>
      <c r="N181" s="236" t="s">
        <v>43</v>
      </c>
      <c r="O181" s="91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9" t="s">
        <v>95</v>
      </c>
      <c r="AT181" s="239" t="s">
        <v>137</v>
      </c>
      <c r="AU181" s="239" t="s">
        <v>87</v>
      </c>
      <c r="AY181" s="17" t="s">
        <v>134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7" t="s">
        <v>85</v>
      </c>
      <c r="BK181" s="240">
        <f>ROUND(I181*H181,2)</f>
        <v>0</v>
      </c>
      <c r="BL181" s="17" t="s">
        <v>95</v>
      </c>
      <c r="BM181" s="239" t="s">
        <v>271</v>
      </c>
    </row>
    <row r="182" s="15" customFormat="1">
      <c r="A182" s="15"/>
      <c r="B182" s="280"/>
      <c r="C182" s="281"/>
      <c r="D182" s="248" t="s">
        <v>188</v>
      </c>
      <c r="E182" s="282" t="s">
        <v>1</v>
      </c>
      <c r="F182" s="283" t="s">
        <v>272</v>
      </c>
      <c r="G182" s="281"/>
      <c r="H182" s="282" t="s">
        <v>1</v>
      </c>
      <c r="I182" s="284"/>
      <c r="J182" s="281"/>
      <c r="K182" s="281"/>
      <c r="L182" s="285"/>
      <c r="M182" s="286"/>
      <c r="N182" s="287"/>
      <c r="O182" s="287"/>
      <c r="P182" s="287"/>
      <c r="Q182" s="287"/>
      <c r="R182" s="287"/>
      <c r="S182" s="287"/>
      <c r="T182" s="28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9" t="s">
        <v>188</v>
      </c>
      <c r="AU182" s="289" t="s">
        <v>87</v>
      </c>
      <c r="AV182" s="15" t="s">
        <v>85</v>
      </c>
      <c r="AW182" s="15" t="s">
        <v>34</v>
      </c>
      <c r="AX182" s="15" t="s">
        <v>78</v>
      </c>
      <c r="AY182" s="289" t="s">
        <v>134</v>
      </c>
    </row>
    <row r="183" s="13" customFormat="1">
      <c r="A183" s="13"/>
      <c r="B183" s="246"/>
      <c r="C183" s="247"/>
      <c r="D183" s="248" t="s">
        <v>188</v>
      </c>
      <c r="E183" s="249" t="s">
        <v>1</v>
      </c>
      <c r="F183" s="250" t="s">
        <v>273</v>
      </c>
      <c r="G183" s="247"/>
      <c r="H183" s="251">
        <v>90</v>
      </c>
      <c r="I183" s="252"/>
      <c r="J183" s="247"/>
      <c r="K183" s="247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188</v>
      </c>
      <c r="AU183" s="257" t="s">
        <v>87</v>
      </c>
      <c r="AV183" s="13" t="s">
        <v>87</v>
      </c>
      <c r="AW183" s="13" t="s">
        <v>34</v>
      </c>
      <c r="AX183" s="13" t="s">
        <v>78</v>
      </c>
      <c r="AY183" s="257" t="s">
        <v>134</v>
      </c>
    </row>
    <row r="184" s="15" customFormat="1">
      <c r="A184" s="15"/>
      <c r="B184" s="280"/>
      <c r="C184" s="281"/>
      <c r="D184" s="248" t="s">
        <v>188</v>
      </c>
      <c r="E184" s="282" t="s">
        <v>1</v>
      </c>
      <c r="F184" s="283" t="s">
        <v>274</v>
      </c>
      <c r="G184" s="281"/>
      <c r="H184" s="282" t="s">
        <v>1</v>
      </c>
      <c r="I184" s="284"/>
      <c r="J184" s="281"/>
      <c r="K184" s="281"/>
      <c r="L184" s="285"/>
      <c r="M184" s="286"/>
      <c r="N184" s="287"/>
      <c r="O184" s="287"/>
      <c r="P184" s="287"/>
      <c r="Q184" s="287"/>
      <c r="R184" s="287"/>
      <c r="S184" s="287"/>
      <c r="T184" s="28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9" t="s">
        <v>188</v>
      </c>
      <c r="AU184" s="289" t="s">
        <v>87</v>
      </c>
      <c r="AV184" s="15" t="s">
        <v>85</v>
      </c>
      <c r="AW184" s="15" t="s">
        <v>34</v>
      </c>
      <c r="AX184" s="15" t="s">
        <v>78</v>
      </c>
      <c r="AY184" s="289" t="s">
        <v>134</v>
      </c>
    </row>
    <row r="185" s="13" customFormat="1">
      <c r="A185" s="13"/>
      <c r="B185" s="246"/>
      <c r="C185" s="247"/>
      <c r="D185" s="248" t="s">
        <v>188</v>
      </c>
      <c r="E185" s="249" t="s">
        <v>1</v>
      </c>
      <c r="F185" s="250" t="s">
        <v>275</v>
      </c>
      <c r="G185" s="247"/>
      <c r="H185" s="251">
        <v>230</v>
      </c>
      <c r="I185" s="252"/>
      <c r="J185" s="247"/>
      <c r="K185" s="247"/>
      <c r="L185" s="253"/>
      <c r="M185" s="254"/>
      <c r="N185" s="255"/>
      <c r="O185" s="255"/>
      <c r="P185" s="255"/>
      <c r="Q185" s="255"/>
      <c r="R185" s="255"/>
      <c r="S185" s="255"/>
      <c r="T185" s="25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7" t="s">
        <v>188</v>
      </c>
      <c r="AU185" s="257" t="s">
        <v>87</v>
      </c>
      <c r="AV185" s="13" t="s">
        <v>87</v>
      </c>
      <c r="AW185" s="13" t="s">
        <v>34</v>
      </c>
      <c r="AX185" s="13" t="s">
        <v>78</v>
      </c>
      <c r="AY185" s="257" t="s">
        <v>134</v>
      </c>
    </row>
    <row r="186" s="14" customFormat="1">
      <c r="A186" s="14"/>
      <c r="B186" s="258"/>
      <c r="C186" s="259"/>
      <c r="D186" s="248" t="s">
        <v>188</v>
      </c>
      <c r="E186" s="260" t="s">
        <v>1</v>
      </c>
      <c r="F186" s="261" t="s">
        <v>190</v>
      </c>
      <c r="G186" s="259"/>
      <c r="H186" s="262">
        <v>320</v>
      </c>
      <c r="I186" s="263"/>
      <c r="J186" s="259"/>
      <c r="K186" s="259"/>
      <c r="L186" s="264"/>
      <c r="M186" s="265"/>
      <c r="N186" s="266"/>
      <c r="O186" s="266"/>
      <c r="P186" s="266"/>
      <c r="Q186" s="266"/>
      <c r="R186" s="266"/>
      <c r="S186" s="266"/>
      <c r="T186" s="26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8" t="s">
        <v>188</v>
      </c>
      <c r="AU186" s="268" t="s">
        <v>87</v>
      </c>
      <c r="AV186" s="14" t="s">
        <v>95</v>
      </c>
      <c r="AW186" s="14" t="s">
        <v>34</v>
      </c>
      <c r="AX186" s="14" t="s">
        <v>85</v>
      </c>
      <c r="AY186" s="268" t="s">
        <v>134</v>
      </c>
    </row>
    <row r="187" s="2" customFormat="1" ht="37.8" customHeight="1">
      <c r="A187" s="38"/>
      <c r="B187" s="39"/>
      <c r="C187" s="227" t="s">
        <v>222</v>
      </c>
      <c r="D187" s="227" t="s">
        <v>137</v>
      </c>
      <c r="E187" s="228" t="s">
        <v>185</v>
      </c>
      <c r="F187" s="229" t="s">
        <v>186</v>
      </c>
      <c r="G187" s="230" t="s">
        <v>187</v>
      </c>
      <c r="H187" s="231">
        <v>1050</v>
      </c>
      <c r="I187" s="232"/>
      <c r="J187" s="233">
        <f>ROUND(I187*H187,2)</f>
        <v>0</v>
      </c>
      <c r="K187" s="234"/>
      <c r="L187" s="44"/>
      <c r="M187" s="235" t="s">
        <v>1</v>
      </c>
      <c r="N187" s="236" t="s">
        <v>43</v>
      </c>
      <c r="O187" s="91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9" t="s">
        <v>95</v>
      </c>
      <c r="AT187" s="239" t="s">
        <v>137</v>
      </c>
      <c r="AU187" s="239" t="s">
        <v>87</v>
      </c>
      <c r="AY187" s="17" t="s">
        <v>134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7" t="s">
        <v>85</v>
      </c>
      <c r="BK187" s="240">
        <f>ROUND(I187*H187,2)</f>
        <v>0</v>
      </c>
      <c r="BL187" s="17" t="s">
        <v>95</v>
      </c>
      <c r="BM187" s="239" t="s">
        <v>276</v>
      </c>
    </row>
    <row r="188" s="2" customFormat="1" ht="49.05" customHeight="1">
      <c r="A188" s="38"/>
      <c r="B188" s="39"/>
      <c r="C188" s="227" t="s">
        <v>7</v>
      </c>
      <c r="D188" s="227" t="s">
        <v>137</v>
      </c>
      <c r="E188" s="228" t="s">
        <v>277</v>
      </c>
      <c r="F188" s="229" t="s">
        <v>278</v>
      </c>
      <c r="G188" s="230" t="s">
        <v>187</v>
      </c>
      <c r="H188" s="231">
        <v>13.199999999999999</v>
      </c>
      <c r="I188" s="232"/>
      <c r="J188" s="233">
        <f>ROUND(I188*H188,2)</f>
        <v>0</v>
      </c>
      <c r="K188" s="234"/>
      <c r="L188" s="44"/>
      <c r="M188" s="235" t="s">
        <v>1</v>
      </c>
      <c r="N188" s="236" t="s">
        <v>43</v>
      </c>
      <c r="O188" s="91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9" t="s">
        <v>95</v>
      </c>
      <c r="AT188" s="239" t="s">
        <v>137</v>
      </c>
      <c r="AU188" s="239" t="s">
        <v>87</v>
      </c>
      <c r="AY188" s="17" t="s">
        <v>134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7" t="s">
        <v>85</v>
      </c>
      <c r="BK188" s="240">
        <f>ROUND(I188*H188,2)</f>
        <v>0</v>
      </c>
      <c r="BL188" s="17" t="s">
        <v>95</v>
      </c>
      <c r="BM188" s="239" t="s">
        <v>279</v>
      </c>
    </row>
    <row r="189" s="15" customFormat="1">
      <c r="A189" s="15"/>
      <c r="B189" s="280"/>
      <c r="C189" s="281"/>
      <c r="D189" s="248" t="s">
        <v>188</v>
      </c>
      <c r="E189" s="282" t="s">
        <v>1</v>
      </c>
      <c r="F189" s="283" t="s">
        <v>280</v>
      </c>
      <c r="G189" s="281"/>
      <c r="H189" s="282" t="s">
        <v>1</v>
      </c>
      <c r="I189" s="284"/>
      <c r="J189" s="281"/>
      <c r="K189" s="281"/>
      <c r="L189" s="285"/>
      <c r="M189" s="286"/>
      <c r="N189" s="287"/>
      <c r="O189" s="287"/>
      <c r="P189" s="287"/>
      <c r="Q189" s="287"/>
      <c r="R189" s="287"/>
      <c r="S189" s="287"/>
      <c r="T189" s="28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9" t="s">
        <v>188</v>
      </c>
      <c r="AU189" s="289" t="s">
        <v>87</v>
      </c>
      <c r="AV189" s="15" t="s">
        <v>85</v>
      </c>
      <c r="AW189" s="15" t="s">
        <v>34</v>
      </c>
      <c r="AX189" s="15" t="s">
        <v>78</v>
      </c>
      <c r="AY189" s="289" t="s">
        <v>134</v>
      </c>
    </row>
    <row r="190" s="13" customFormat="1">
      <c r="A190" s="13"/>
      <c r="B190" s="246"/>
      <c r="C190" s="247"/>
      <c r="D190" s="248" t="s">
        <v>188</v>
      </c>
      <c r="E190" s="249" t="s">
        <v>1</v>
      </c>
      <c r="F190" s="250" t="s">
        <v>281</v>
      </c>
      <c r="G190" s="247"/>
      <c r="H190" s="251">
        <v>6.4800000000000004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188</v>
      </c>
      <c r="AU190" s="257" t="s">
        <v>87</v>
      </c>
      <c r="AV190" s="13" t="s">
        <v>87</v>
      </c>
      <c r="AW190" s="13" t="s">
        <v>34</v>
      </c>
      <c r="AX190" s="13" t="s">
        <v>78</v>
      </c>
      <c r="AY190" s="257" t="s">
        <v>134</v>
      </c>
    </row>
    <row r="191" s="13" customFormat="1">
      <c r="A191" s="13"/>
      <c r="B191" s="246"/>
      <c r="C191" s="247"/>
      <c r="D191" s="248" t="s">
        <v>188</v>
      </c>
      <c r="E191" s="249" t="s">
        <v>1</v>
      </c>
      <c r="F191" s="250" t="s">
        <v>282</v>
      </c>
      <c r="G191" s="247"/>
      <c r="H191" s="251">
        <v>6.7199999999999998</v>
      </c>
      <c r="I191" s="252"/>
      <c r="J191" s="247"/>
      <c r="K191" s="247"/>
      <c r="L191" s="253"/>
      <c r="M191" s="254"/>
      <c r="N191" s="255"/>
      <c r="O191" s="255"/>
      <c r="P191" s="255"/>
      <c r="Q191" s="255"/>
      <c r="R191" s="255"/>
      <c r="S191" s="255"/>
      <c r="T191" s="25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7" t="s">
        <v>188</v>
      </c>
      <c r="AU191" s="257" t="s">
        <v>87</v>
      </c>
      <c r="AV191" s="13" t="s">
        <v>87</v>
      </c>
      <c r="AW191" s="13" t="s">
        <v>34</v>
      </c>
      <c r="AX191" s="13" t="s">
        <v>78</v>
      </c>
      <c r="AY191" s="257" t="s">
        <v>134</v>
      </c>
    </row>
    <row r="192" s="14" customFormat="1">
      <c r="A192" s="14"/>
      <c r="B192" s="258"/>
      <c r="C192" s="259"/>
      <c r="D192" s="248" t="s">
        <v>188</v>
      </c>
      <c r="E192" s="260" t="s">
        <v>1</v>
      </c>
      <c r="F192" s="261" t="s">
        <v>190</v>
      </c>
      <c r="G192" s="259"/>
      <c r="H192" s="262">
        <v>13.199999999999999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188</v>
      </c>
      <c r="AU192" s="268" t="s">
        <v>87</v>
      </c>
      <c r="AV192" s="14" t="s">
        <v>95</v>
      </c>
      <c r="AW192" s="14" t="s">
        <v>34</v>
      </c>
      <c r="AX192" s="14" t="s">
        <v>85</v>
      </c>
      <c r="AY192" s="268" t="s">
        <v>134</v>
      </c>
    </row>
    <row r="193" s="2" customFormat="1" ht="44.25" customHeight="1">
      <c r="A193" s="38"/>
      <c r="B193" s="39"/>
      <c r="C193" s="227" t="s">
        <v>226</v>
      </c>
      <c r="D193" s="227" t="s">
        <v>137</v>
      </c>
      <c r="E193" s="228" t="s">
        <v>283</v>
      </c>
      <c r="F193" s="229" t="s">
        <v>284</v>
      </c>
      <c r="G193" s="230" t="s">
        <v>187</v>
      </c>
      <c r="H193" s="231">
        <v>62</v>
      </c>
      <c r="I193" s="232"/>
      <c r="J193" s="233">
        <f>ROUND(I193*H193,2)</f>
        <v>0</v>
      </c>
      <c r="K193" s="234"/>
      <c r="L193" s="44"/>
      <c r="M193" s="235" t="s">
        <v>1</v>
      </c>
      <c r="N193" s="236" t="s">
        <v>43</v>
      </c>
      <c r="O193" s="91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9" t="s">
        <v>95</v>
      </c>
      <c r="AT193" s="239" t="s">
        <v>137</v>
      </c>
      <c r="AU193" s="239" t="s">
        <v>87</v>
      </c>
      <c r="AY193" s="17" t="s">
        <v>134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7" t="s">
        <v>85</v>
      </c>
      <c r="BK193" s="240">
        <f>ROUND(I193*H193,2)</f>
        <v>0</v>
      </c>
      <c r="BL193" s="17" t="s">
        <v>95</v>
      </c>
      <c r="BM193" s="239" t="s">
        <v>285</v>
      </c>
    </row>
    <row r="194" s="15" customFormat="1">
      <c r="A194" s="15"/>
      <c r="B194" s="280"/>
      <c r="C194" s="281"/>
      <c r="D194" s="248" t="s">
        <v>188</v>
      </c>
      <c r="E194" s="282" t="s">
        <v>1</v>
      </c>
      <c r="F194" s="283" t="s">
        <v>286</v>
      </c>
      <c r="G194" s="281"/>
      <c r="H194" s="282" t="s">
        <v>1</v>
      </c>
      <c r="I194" s="284"/>
      <c r="J194" s="281"/>
      <c r="K194" s="281"/>
      <c r="L194" s="285"/>
      <c r="M194" s="286"/>
      <c r="N194" s="287"/>
      <c r="O194" s="287"/>
      <c r="P194" s="287"/>
      <c r="Q194" s="287"/>
      <c r="R194" s="287"/>
      <c r="S194" s="287"/>
      <c r="T194" s="288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9" t="s">
        <v>188</v>
      </c>
      <c r="AU194" s="289" t="s">
        <v>87</v>
      </c>
      <c r="AV194" s="15" t="s">
        <v>85</v>
      </c>
      <c r="AW194" s="15" t="s">
        <v>34</v>
      </c>
      <c r="AX194" s="15" t="s">
        <v>78</v>
      </c>
      <c r="AY194" s="289" t="s">
        <v>134</v>
      </c>
    </row>
    <row r="195" s="13" customFormat="1">
      <c r="A195" s="13"/>
      <c r="B195" s="246"/>
      <c r="C195" s="247"/>
      <c r="D195" s="248" t="s">
        <v>188</v>
      </c>
      <c r="E195" s="249" t="s">
        <v>1</v>
      </c>
      <c r="F195" s="250" t="s">
        <v>287</v>
      </c>
      <c r="G195" s="247"/>
      <c r="H195" s="251">
        <v>62</v>
      </c>
      <c r="I195" s="252"/>
      <c r="J195" s="247"/>
      <c r="K195" s="247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188</v>
      </c>
      <c r="AU195" s="257" t="s">
        <v>87</v>
      </c>
      <c r="AV195" s="13" t="s">
        <v>87</v>
      </c>
      <c r="AW195" s="13" t="s">
        <v>34</v>
      </c>
      <c r="AX195" s="13" t="s">
        <v>78</v>
      </c>
      <c r="AY195" s="257" t="s">
        <v>134</v>
      </c>
    </row>
    <row r="196" s="14" customFormat="1">
      <c r="A196" s="14"/>
      <c r="B196" s="258"/>
      <c r="C196" s="259"/>
      <c r="D196" s="248" t="s">
        <v>188</v>
      </c>
      <c r="E196" s="260" t="s">
        <v>1</v>
      </c>
      <c r="F196" s="261" t="s">
        <v>190</v>
      </c>
      <c r="G196" s="259"/>
      <c r="H196" s="262">
        <v>62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188</v>
      </c>
      <c r="AU196" s="268" t="s">
        <v>87</v>
      </c>
      <c r="AV196" s="14" t="s">
        <v>95</v>
      </c>
      <c r="AW196" s="14" t="s">
        <v>34</v>
      </c>
      <c r="AX196" s="14" t="s">
        <v>85</v>
      </c>
      <c r="AY196" s="268" t="s">
        <v>134</v>
      </c>
    </row>
    <row r="197" s="2" customFormat="1" ht="49.05" customHeight="1">
      <c r="A197" s="38"/>
      <c r="B197" s="39"/>
      <c r="C197" s="227" t="s">
        <v>288</v>
      </c>
      <c r="D197" s="227" t="s">
        <v>137</v>
      </c>
      <c r="E197" s="228" t="s">
        <v>289</v>
      </c>
      <c r="F197" s="229" t="s">
        <v>290</v>
      </c>
      <c r="G197" s="230" t="s">
        <v>218</v>
      </c>
      <c r="H197" s="231">
        <v>24</v>
      </c>
      <c r="I197" s="232"/>
      <c r="J197" s="233">
        <f>ROUND(I197*H197,2)</f>
        <v>0</v>
      </c>
      <c r="K197" s="234"/>
      <c r="L197" s="44"/>
      <c r="M197" s="235" t="s">
        <v>1</v>
      </c>
      <c r="N197" s="236" t="s">
        <v>43</v>
      </c>
      <c r="O197" s="91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9" t="s">
        <v>95</v>
      </c>
      <c r="AT197" s="239" t="s">
        <v>137</v>
      </c>
      <c r="AU197" s="239" t="s">
        <v>87</v>
      </c>
      <c r="AY197" s="17" t="s">
        <v>134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7" t="s">
        <v>85</v>
      </c>
      <c r="BK197" s="240">
        <f>ROUND(I197*H197,2)</f>
        <v>0</v>
      </c>
      <c r="BL197" s="17" t="s">
        <v>95</v>
      </c>
      <c r="BM197" s="239" t="s">
        <v>291</v>
      </c>
    </row>
    <row r="198" s="2" customFormat="1" ht="44.25" customHeight="1">
      <c r="A198" s="38"/>
      <c r="B198" s="39"/>
      <c r="C198" s="227" t="s">
        <v>231</v>
      </c>
      <c r="D198" s="227" t="s">
        <v>137</v>
      </c>
      <c r="E198" s="228" t="s">
        <v>292</v>
      </c>
      <c r="F198" s="229" t="s">
        <v>293</v>
      </c>
      <c r="G198" s="230" t="s">
        <v>218</v>
      </c>
      <c r="H198" s="231">
        <v>24</v>
      </c>
      <c r="I198" s="232"/>
      <c r="J198" s="233">
        <f>ROUND(I198*H198,2)</f>
        <v>0</v>
      </c>
      <c r="K198" s="234"/>
      <c r="L198" s="44"/>
      <c r="M198" s="235" t="s">
        <v>1</v>
      </c>
      <c r="N198" s="236" t="s">
        <v>43</v>
      </c>
      <c r="O198" s="91"/>
      <c r="P198" s="237">
        <f>O198*H198</f>
        <v>0</v>
      </c>
      <c r="Q198" s="237">
        <v>0</v>
      </c>
      <c r="R198" s="237">
        <f>Q198*H198</f>
        <v>0</v>
      </c>
      <c r="S198" s="237">
        <v>0</v>
      </c>
      <c r="T198" s="23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9" t="s">
        <v>95</v>
      </c>
      <c r="AT198" s="239" t="s">
        <v>137</v>
      </c>
      <c r="AU198" s="239" t="s">
        <v>87</v>
      </c>
      <c r="AY198" s="17" t="s">
        <v>134</v>
      </c>
      <c r="BE198" s="240">
        <f>IF(N198="základní",J198,0)</f>
        <v>0</v>
      </c>
      <c r="BF198" s="240">
        <f>IF(N198="snížená",J198,0)</f>
        <v>0</v>
      </c>
      <c r="BG198" s="240">
        <f>IF(N198="zákl. přenesená",J198,0)</f>
        <v>0</v>
      </c>
      <c r="BH198" s="240">
        <f>IF(N198="sníž. přenesená",J198,0)</f>
        <v>0</v>
      </c>
      <c r="BI198" s="240">
        <f>IF(N198="nulová",J198,0)</f>
        <v>0</v>
      </c>
      <c r="BJ198" s="17" t="s">
        <v>85</v>
      </c>
      <c r="BK198" s="240">
        <f>ROUND(I198*H198,2)</f>
        <v>0</v>
      </c>
      <c r="BL198" s="17" t="s">
        <v>95</v>
      </c>
      <c r="BM198" s="239" t="s">
        <v>294</v>
      </c>
    </row>
    <row r="199" s="2" customFormat="1" ht="37.8" customHeight="1">
      <c r="A199" s="38"/>
      <c r="B199" s="39"/>
      <c r="C199" s="227" t="s">
        <v>295</v>
      </c>
      <c r="D199" s="227" t="s">
        <v>137</v>
      </c>
      <c r="E199" s="228" t="s">
        <v>296</v>
      </c>
      <c r="F199" s="229" t="s">
        <v>297</v>
      </c>
      <c r="G199" s="230" t="s">
        <v>218</v>
      </c>
      <c r="H199" s="231">
        <v>24</v>
      </c>
      <c r="I199" s="232"/>
      <c r="J199" s="233">
        <f>ROUND(I199*H199,2)</f>
        <v>0</v>
      </c>
      <c r="K199" s="234"/>
      <c r="L199" s="44"/>
      <c r="M199" s="235" t="s">
        <v>1</v>
      </c>
      <c r="N199" s="236" t="s">
        <v>43</v>
      </c>
      <c r="O199" s="91"/>
      <c r="P199" s="237">
        <f>O199*H199</f>
        <v>0</v>
      </c>
      <c r="Q199" s="237">
        <v>0</v>
      </c>
      <c r="R199" s="237">
        <f>Q199*H199</f>
        <v>0</v>
      </c>
      <c r="S199" s="237">
        <v>0</v>
      </c>
      <c r="T199" s="23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9" t="s">
        <v>95</v>
      </c>
      <c r="AT199" s="239" t="s">
        <v>137</v>
      </c>
      <c r="AU199" s="239" t="s">
        <v>87</v>
      </c>
      <c r="AY199" s="17" t="s">
        <v>134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7" t="s">
        <v>85</v>
      </c>
      <c r="BK199" s="240">
        <f>ROUND(I199*H199,2)</f>
        <v>0</v>
      </c>
      <c r="BL199" s="17" t="s">
        <v>95</v>
      </c>
      <c r="BM199" s="239" t="s">
        <v>298</v>
      </c>
    </row>
    <row r="200" s="2" customFormat="1" ht="33" customHeight="1">
      <c r="A200" s="38"/>
      <c r="B200" s="39"/>
      <c r="C200" s="227" t="s">
        <v>237</v>
      </c>
      <c r="D200" s="227" t="s">
        <v>137</v>
      </c>
      <c r="E200" s="228" t="s">
        <v>299</v>
      </c>
      <c r="F200" s="229" t="s">
        <v>300</v>
      </c>
      <c r="G200" s="230" t="s">
        <v>209</v>
      </c>
      <c r="H200" s="231">
        <v>10</v>
      </c>
      <c r="I200" s="232"/>
      <c r="J200" s="233">
        <f>ROUND(I200*H200,2)</f>
        <v>0</v>
      </c>
      <c r="K200" s="234"/>
      <c r="L200" s="44"/>
      <c r="M200" s="235" t="s">
        <v>1</v>
      </c>
      <c r="N200" s="236" t="s">
        <v>43</v>
      </c>
      <c r="O200" s="91"/>
      <c r="P200" s="237">
        <f>O200*H200</f>
        <v>0</v>
      </c>
      <c r="Q200" s="237">
        <v>0</v>
      </c>
      <c r="R200" s="237">
        <f>Q200*H200</f>
        <v>0</v>
      </c>
      <c r="S200" s="237">
        <v>0</v>
      </c>
      <c r="T200" s="23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9" t="s">
        <v>95</v>
      </c>
      <c r="AT200" s="239" t="s">
        <v>137</v>
      </c>
      <c r="AU200" s="239" t="s">
        <v>87</v>
      </c>
      <c r="AY200" s="17" t="s">
        <v>134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7" t="s">
        <v>85</v>
      </c>
      <c r="BK200" s="240">
        <f>ROUND(I200*H200,2)</f>
        <v>0</v>
      </c>
      <c r="BL200" s="17" t="s">
        <v>95</v>
      </c>
      <c r="BM200" s="239" t="s">
        <v>301</v>
      </c>
    </row>
    <row r="201" s="2" customFormat="1" ht="62.7" customHeight="1">
      <c r="A201" s="38"/>
      <c r="B201" s="39"/>
      <c r="C201" s="227" t="s">
        <v>302</v>
      </c>
      <c r="D201" s="227" t="s">
        <v>137</v>
      </c>
      <c r="E201" s="228" t="s">
        <v>303</v>
      </c>
      <c r="F201" s="229" t="s">
        <v>304</v>
      </c>
      <c r="G201" s="230" t="s">
        <v>218</v>
      </c>
      <c r="H201" s="231">
        <v>216</v>
      </c>
      <c r="I201" s="232"/>
      <c r="J201" s="233">
        <f>ROUND(I201*H201,2)</f>
        <v>0</v>
      </c>
      <c r="K201" s="234"/>
      <c r="L201" s="44"/>
      <c r="M201" s="235" t="s">
        <v>1</v>
      </c>
      <c r="N201" s="236" t="s">
        <v>43</v>
      </c>
      <c r="O201" s="91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9" t="s">
        <v>95</v>
      </c>
      <c r="AT201" s="239" t="s">
        <v>137</v>
      </c>
      <c r="AU201" s="239" t="s">
        <v>87</v>
      </c>
      <c r="AY201" s="17" t="s">
        <v>134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7" t="s">
        <v>85</v>
      </c>
      <c r="BK201" s="240">
        <f>ROUND(I201*H201,2)</f>
        <v>0</v>
      </c>
      <c r="BL201" s="17" t="s">
        <v>95</v>
      </c>
      <c r="BM201" s="239" t="s">
        <v>305</v>
      </c>
    </row>
    <row r="202" s="13" customFormat="1">
      <c r="A202" s="13"/>
      <c r="B202" s="246"/>
      <c r="C202" s="247"/>
      <c r="D202" s="248" t="s">
        <v>188</v>
      </c>
      <c r="E202" s="249" t="s">
        <v>1</v>
      </c>
      <c r="F202" s="250" t="s">
        <v>306</v>
      </c>
      <c r="G202" s="247"/>
      <c r="H202" s="251">
        <v>216</v>
      </c>
      <c r="I202" s="252"/>
      <c r="J202" s="247"/>
      <c r="K202" s="247"/>
      <c r="L202" s="253"/>
      <c r="M202" s="254"/>
      <c r="N202" s="255"/>
      <c r="O202" s="255"/>
      <c r="P202" s="255"/>
      <c r="Q202" s="255"/>
      <c r="R202" s="255"/>
      <c r="S202" s="255"/>
      <c r="T202" s="25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7" t="s">
        <v>188</v>
      </c>
      <c r="AU202" s="257" t="s">
        <v>87</v>
      </c>
      <c r="AV202" s="13" t="s">
        <v>87</v>
      </c>
      <c r="AW202" s="13" t="s">
        <v>34</v>
      </c>
      <c r="AX202" s="13" t="s">
        <v>78</v>
      </c>
      <c r="AY202" s="257" t="s">
        <v>134</v>
      </c>
    </row>
    <row r="203" s="14" customFormat="1">
      <c r="A203" s="14"/>
      <c r="B203" s="258"/>
      <c r="C203" s="259"/>
      <c r="D203" s="248" t="s">
        <v>188</v>
      </c>
      <c r="E203" s="260" t="s">
        <v>1</v>
      </c>
      <c r="F203" s="261" t="s">
        <v>190</v>
      </c>
      <c r="G203" s="259"/>
      <c r="H203" s="262">
        <v>216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8" t="s">
        <v>188</v>
      </c>
      <c r="AU203" s="268" t="s">
        <v>87</v>
      </c>
      <c r="AV203" s="14" t="s">
        <v>95</v>
      </c>
      <c r="AW203" s="14" t="s">
        <v>34</v>
      </c>
      <c r="AX203" s="14" t="s">
        <v>85</v>
      </c>
      <c r="AY203" s="268" t="s">
        <v>134</v>
      </c>
    </row>
    <row r="204" s="2" customFormat="1" ht="62.7" customHeight="1">
      <c r="A204" s="38"/>
      <c r="B204" s="39"/>
      <c r="C204" s="227" t="s">
        <v>242</v>
      </c>
      <c r="D204" s="227" t="s">
        <v>137</v>
      </c>
      <c r="E204" s="228" t="s">
        <v>307</v>
      </c>
      <c r="F204" s="229" t="s">
        <v>308</v>
      </c>
      <c r="G204" s="230" t="s">
        <v>218</v>
      </c>
      <c r="H204" s="231">
        <v>216</v>
      </c>
      <c r="I204" s="232"/>
      <c r="J204" s="233">
        <f>ROUND(I204*H204,2)</f>
        <v>0</v>
      </c>
      <c r="K204" s="234"/>
      <c r="L204" s="44"/>
      <c r="M204" s="235" t="s">
        <v>1</v>
      </c>
      <c r="N204" s="236" t="s">
        <v>43</v>
      </c>
      <c r="O204" s="91"/>
      <c r="P204" s="237">
        <f>O204*H204</f>
        <v>0</v>
      </c>
      <c r="Q204" s="237">
        <v>0</v>
      </c>
      <c r="R204" s="237">
        <f>Q204*H204</f>
        <v>0</v>
      </c>
      <c r="S204" s="237">
        <v>0</v>
      </c>
      <c r="T204" s="23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9" t="s">
        <v>95</v>
      </c>
      <c r="AT204" s="239" t="s">
        <v>137</v>
      </c>
      <c r="AU204" s="239" t="s">
        <v>87</v>
      </c>
      <c r="AY204" s="17" t="s">
        <v>134</v>
      </c>
      <c r="BE204" s="240">
        <f>IF(N204="základní",J204,0)</f>
        <v>0</v>
      </c>
      <c r="BF204" s="240">
        <f>IF(N204="snížená",J204,0)</f>
        <v>0</v>
      </c>
      <c r="BG204" s="240">
        <f>IF(N204="zákl. přenesená",J204,0)</f>
        <v>0</v>
      </c>
      <c r="BH204" s="240">
        <f>IF(N204="sníž. přenesená",J204,0)</f>
        <v>0</v>
      </c>
      <c r="BI204" s="240">
        <f>IF(N204="nulová",J204,0)</f>
        <v>0</v>
      </c>
      <c r="BJ204" s="17" t="s">
        <v>85</v>
      </c>
      <c r="BK204" s="240">
        <f>ROUND(I204*H204,2)</f>
        <v>0</v>
      </c>
      <c r="BL204" s="17" t="s">
        <v>95</v>
      </c>
      <c r="BM204" s="239" t="s">
        <v>309</v>
      </c>
    </row>
    <row r="205" s="13" customFormat="1">
      <c r="A205" s="13"/>
      <c r="B205" s="246"/>
      <c r="C205" s="247"/>
      <c r="D205" s="248" t="s">
        <v>188</v>
      </c>
      <c r="E205" s="249" t="s">
        <v>1</v>
      </c>
      <c r="F205" s="250" t="s">
        <v>306</v>
      </c>
      <c r="G205" s="247"/>
      <c r="H205" s="251">
        <v>216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7" t="s">
        <v>188</v>
      </c>
      <c r="AU205" s="257" t="s">
        <v>87</v>
      </c>
      <c r="AV205" s="13" t="s">
        <v>87</v>
      </c>
      <c r="AW205" s="13" t="s">
        <v>34</v>
      </c>
      <c r="AX205" s="13" t="s">
        <v>78</v>
      </c>
      <c r="AY205" s="257" t="s">
        <v>134</v>
      </c>
    </row>
    <row r="206" s="14" customFormat="1">
      <c r="A206" s="14"/>
      <c r="B206" s="258"/>
      <c r="C206" s="259"/>
      <c r="D206" s="248" t="s">
        <v>188</v>
      </c>
      <c r="E206" s="260" t="s">
        <v>1</v>
      </c>
      <c r="F206" s="261" t="s">
        <v>190</v>
      </c>
      <c r="G206" s="259"/>
      <c r="H206" s="262">
        <v>216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188</v>
      </c>
      <c r="AU206" s="268" t="s">
        <v>87</v>
      </c>
      <c r="AV206" s="14" t="s">
        <v>95</v>
      </c>
      <c r="AW206" s="14" t="s">
        <v>34</v>
      </c>
      <c r="AX206" s="14" t="s">
        <v>85</v>
      </c>
      <c r="AY206" s="268" t="s">
        <v>134</v>
      </c>
    </row>
    <row r="207" s="2" customFormat="1" ht="55.5" customHeight="1">
      <c r="A207" s="38"/>
      <c r="B207" s="39"/>
      <c r="C207" s="227" t="s">
        <v>310</v>
      </c>
      <c r="D207" s="227" t="s">
        <v>137</v>
      </c>
      <c r="E207" s="228" t="s">
        <v>311</v>
      </c>
      <c r="F207" s="229" t="s">
        <v>312</v>
      </c>
      <c r="G207" s="230" t="s">
        <v>218</v>
      </c>
      <c r="H207" s="231">
        <v>216</v>
      </c>
      <c r="I207" s="232"/>
      <c r="J207" s="233">
        <f>ROUND(I207*H207,2)</f>
        <v>0</v>
      </c>
      <c r="K207" s="234"/>
      <c r="L207" s="44"/>
      <c r="M207" s="235" t="s">
        <v>1</v>
      </c>
      <c r="N207" s="236" t="s">
        <v>43</v>
      </c>
      <c r="O207" s="91"/>
      <c r="P207" s="237">
        <f>O207*H207</f>
        <v>0</v>
      </c>
      <c r="Q207" s="237">
        <v>0</v>
      </c>
      <c r="R207" s="237">
        <f>Q207*H207</f>
        <v>0</v>
      </c>
      <c r="S207" s="237">
        <v>0</v>
      </c>
      <c r="T207" s="23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9" t="s">
        <v>95</v>
      </c>
      <c r="AT207" s="239" t="s">
        <v>137</v>
      </c>
      <c r="AU207" s="239" t="s">
        <v>87</v>
      </c>
      <c r="AY207" s="17" t="s">
        <v>134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7" t="s">
        <v>85</v>
      </c>
      <c r="BK207" s="240">
        <f>ROUND(I207*H207,2)</f>
        <v>0</v>
      </c>
      <c r="BL207" s="17" t="s">
        <v>95</v>
      </c>
      <c r="BM207" s="239" t="s">
        <v>313</v>
      </c>
    </row>
    <row r="208" s="13" customFormat="1">
      <c r="A208" s="13"/>
      <c r="B208" s="246"/>
      <c r="C208" s="247"/>
      <c r="D208" s="248" t="s">
        <v>188</v>
      </c>
      <c r="E208" s="249" t="s">
        <v>1</v>
      </c>
      <c r="F208" s="250" t="s">
        <v>306</v>
      </c>
      <c r="G208" s="247"/>
      <c r="H208" s="251">
        <v>216</v>
      </c>
      <c r="I208" s="252"/>
      <c r="J208" s="247"/>
      <c r="K208" s="247"/>
      <c r="L208" s="253"/>
      <c r="M208" s="254"/>
      <c r="N208" s="255"/>
      <c r="O208" s="255"/>
      <c r="P208" s="255"/>
      <c r="Q208" s="255"/>
      <c r="R208" s="255"/>
      <c r="S208" s="255"/>
      <c r="T208" s="25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7" t="s">
        <v>188</v>
      </c>
      <c r="AU208" s="257" t="s">
        <v>87</v>
      </c>
      <c r="AV208" s="13" t="s">
        <v>87</v>
      </c>
      <c r="AW208" s="13" t="s">
        <v>34</v>
      </c>
      <c r="AX208" s="13" t="s">
        <v>78</v>
      </c>
      <c r="AY208" s="257" t="s">
        <v>134</v>
      </c>
    </row>
    <row r="209" s="14" customFormat="1">
      <c r="A209" s="14"/>
      <c r="B209" s="258"/>
      <c r="C209" s="259"/>
      <c r="D209" s="248" t="s">
        <v>188</v>
      </c>
      <c r="E209" s="260" t="s">
        <v>1</v>
      </c>
      <c r="F209" s="261" t="s">
        <v>190</v>
      </c>
      <c r="G209" s="259"/>
      <c r="H209" s="262">
        <v>216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8" t="s">
        <v>188</v>
      </c>
      <c r="AU209" s="268" t="s">
        <v>87</v>
      </c>
      <c r="AV209" s="14" t="s">
        <v>95</v>
      </c>
      <c r="AW209" s="14" t="s">
        <v>34</v>
      </c>
      <c r="AX209" s="14" t="s">
        <v>85</v>
      </c>
      <c r="AY209" s="268" t="s">
        <v>134</v>
      </c>
    </row>
    <row r="210" s="2" customFormat="1" ht="33" customHeight="1">
      <c r="A210" s="38"/>
      <c r="B210" s="39"/>
      <c r="C210" s="227" t="s">
        <v>247</v>
      </c>
      <c r="D210" s="227" t="s">
        <v>137</v>
      </c>
      <c r="E210" s="228" t="s">
        <v>314</v>
      </c>
      <c r="F210" s="229" t="s">
        <v>315</v>
      </c>
      <c r="G210" s="230" t="s">
        <v>209</v>
      </c>
      <c r="H210" s="231">
        <v>20</v>
      </c>
      <c r="I210" s="232"/>
      <c r="J210" s="233">
        <f>ROUND(I210*H210,2)</f>
        <v>0</v>
      </c>
      <c r="K210" s="234"/>
      <c r="L210" s="44"/>
      <c r="M210" s="235" t="s">
        <v>1</v>
      </c>
      <c r="N210" s="236" t="s">
        <v>43</v>
      </c>
      <c r="O210" s="91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9" t="s">
        <v>95</v>
      </c>
      <c r="AT210" s="239" t="s">
        <v>137</v>
      </c>
      <c r="AU210" s="239" t="s">
        <v>87</v>
      </c>
      <c r="AY210" s="17" t="s">
        <v>134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7" t="s">
        <v>85</v>
      </c>
      <c r="BK210" s="240">
        <f>ROUND(I210*H210,2)</f>
        <v>0</v>
      </c>
      <c r="BL210" s="17" t="s">
        <v>95</v>
      </c>
      <c r="BM210" s="239" t="s">
        <v>316</v>
      </c>
    </row>
    <row r="211" s="13" customFormat="1">
      <c r="A211" s="13"/>
      <c r="B211" s="246"/>
      <c r="C211" s="247"/>
      <c r="D211" s="248" t="s">
        <v>188</v>
      </c>
      <c r="E211" s="249" t="s">
        <v>1</v>
      </c>
      <c r="F211" s="250" t="s">
        <v>317</v>
      </c>
      <c r="G211" s="247"/>
      <c r="H211" s="251">
        <v>20</v>
      </c>
      <c r="I211" s="252"/>
      <c r="J211" s="247"/>
      <c r="K211" s="247"/>
      <c r="L211" s="253"/>
      <c r="M211" s="254"/>
      <c r="N211" s="255"/>
      <c r="O211" s="255"/>
      <c r="P211" s="255"/>
      <c r="Q211" s="255"/>
      <c r="R211" s="255"/>
      <c r="S211" s="255"/>
      <c r="T211" s="25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7" t="s">
        <v>188</v>
      </c>
      <c r="AU211" s="257" t="s">
        <v>87</v>
      </c>
      <c r="AV211" s="13" t="s">
        <v>87</v>
      </c>
      <c r="AW211" s="13" t="s">
        <v>34</v>
      </c>
      <c r="AX211" s="13" t="s">
        <v>78</v>
      </c>
      <c r="AY211" s="257" t="s">
        <v>134</v>
      </c>
    </row>
    <row r="212" s="14" customFormat="1">
      <c r="A212" s="14"/>
      <c r="B212" s="258"/>
      <c r="C212" s="259"/>
      <c r="D212" s="248" t="s">
        <v>188</v>
      </c>
      <c r="E212" s="260" t="s">
        <v>1</v>
      </c>
      <c r="F212" s="261" t="s">
        <v>190</v>
      </c>
      <c r="G212" s="259"/>
      <c r="H212" s="262">
        <v>20</v>
      </c>
      <c r="I212" s="263"/>
      <c r="J212" s="259"/>
      <c r="K212" s="259"/>
      <c r="L212" s="264"/>
      <c r="M212" s="265"/>
      <c r="N212" s="266"/>
      <c r="O212" s="266"/>
      <c r="P212" s="266"/>
      <c r="Q212" s="266"/>
      <c r="R212" s="266"/>
      <c r="S212" s="266"/>
      <c r="T212" s="26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8" t="s">
        <v>188</v>
      </c>
      <c r="AU212" s="268" t="s">
        <v>87</v>
      </c>
      <c r="AV212" s="14" t="s">
        <v>95</v>
      </c>
      <c r="AW212" s="14" t="s">
        <v>34</v>
      </c>
      <c r="AX212" s="14" t="s">
        <v>85</v>
      </c>
      <c r="AY212" s="268" t="s">
        <v>134</v>
      </c>
    </row>
    <row r="213" s="2" customFormat="1" ht="62.7" customHeight="1">
      <c r="A213" s="38"/>
      <c r="B213" s="39"/>
      <c r="C213" s="227" t="s">
        <v>318</v>
      </c>
      <c r="D213" s="227" t="s">
        <v>137</v>
      </c>
      <c r="E213" s="228" t="s">
        <v>319</v>
      </c>
      <c r="F213" s="229" t="s">
        <v>320</v>
      </c>
      <c r="G213" s="230" t="s">
        <v>187</v>
      </c>
      <c r="H213" s="231">
        <v>90</v>
      </c>
      <c r="I213" s="232"/>
      <c r="J213" s="233">
        <f>ROUND(I213*H213,2)</f>
        <v>0</v>
      </c>
      <c r="K213" s="234"/>
      <c r="L213" s="44"/>
      <c r="M213" s="235" t="s">
        <v>1</v>
      </c>
      <c r="N213" s="236" t="s">
        <v>43</v>
      </c>
      <c r="O213" s="91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9" t="s">
        <v>95</v>
      </c>
      <c r="AT213" s="239" t="s">
        <v>137</v>
      </c>
      <c r="AU213" s="239" t="s">
        <v>87</v>
      </c>
      <c r="AY213" s="17" t="s">
        <v>134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7" t="s">
        <v>85</v>
      </c>
      <c r="BK213" s="240">
        <f>ROUND(I213*H213,2)</f>
        <v>0</v>
      </c>
      <c r="BL213" s="17" t="s">
        <v>95</v>
      </c>
      <c r="BM213" s="239" t="s">
        <v>321</v>
      </c>
    </row>
    <row r="214" s="15" customFormat="1">
      <c r="A214" s="15"/>
      <c r="B214" s="280"/>
      <c r="C214" s="281"/>
      <c r="D214" s="248" t="s">
        <v>188</v>
      </c>
      <c r="E214" s="282" t="s">
        <v>1</v>
      </c>
      <c r="F214" s="283" t="s">
        <v>322</v>
      </c>
      <c r="G214" s="281"/>
      <c r="H214" s="282" t="s">
        <v>1</v>
      </c>
      <c r="I214" s="284"/>
      <c r="J214" s="281"/>
      <c r="K214" s="281"/>
      <c r="L214" s="285"/>
      <c r="M214" s="286"/>
      <c r="N214" s="287"/>
      <c r="O214" s="287"/>
      <c r="P214" s="287"/>
      <c r="Q214" s="287"/>
      <c r="R214" s="287"/>
      <c r="S214" s="287"/>
      <c r="T214" s="28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89" t="s">
        <v>188</v>
      </c>
      <c r="AU214" s="289" t="s">
        <v>87</v>
      </c>
      <c r="AV214" s="15" t="s">
        <v>85</v>
      </c>
      <c r="AW214" s="15" t="s">
        <v>34</v>
      </c>
      <c r="AX214" s="15" t="s">
        <v>78</v>
      </c>
      <c r="AY214" s="289" t="s">
        <v>134</v>
      </c>
    </row>
    <row r="215" s="13" customFormat="1">
      <c r="A215" s="13"/>
      <c r="B215" s="246"/>
      <c r="C215" s="247"/>
      <c r="D215" s="248" t="s">
        <v>188</v>
      </c>
      <c r="E215" s="249" t="s">
        <v>1</v>
      </c>
      <c r="F215" s="250" t="s">
        <v>262</v>
      </c>
      <c r="G215" s="247"/>
      <c r="H215" s="251">
        <v>90</v>
      </c>
      <c r="I215" s="252"/>
      <c r="J215" s="247"/>
      <c r="K215" s="247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188</v>
      </c>
      <c r="AU215" s="257" t="s">
        <v>87</v>
      </c>
      <c r="AV215" s="13" t="s">
        <v>87</v>
      </c>
      <c r="AW215" s="13" t="s">
        <v>34</v>
      </c>
      <c r="AX215" s="13" t="s">
        <v>78</v>
      </c>
      <c r="AY215" s="257" t="s">
        <v>134</v>
      </c>
    </row>
    <row r="216" s="14" customFormat="1">
      <c r="A216" s="14"/>
      <c r="B216" s="258"/>
      <c r="C216" s="259"/>
      <c r="D216" s="248" t="s">
        <v>188</v>
      </c>
      <c r="E216" s="260" t="s">
        <v>1</v>
      </c>
      <c r="F216" s="261" t="s">
        <v>190</v>
      </c>
      <c r="G216" s="259"/>
      <c r="H216" s="262">
        <v>90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188</v>
      </c>
      <c r="AU216" s="268" t="s">
        <v>87</v>
      </c>
      <c r="AV216" s="14" t="s">
        <v>95</v>
      </c>
      <c r="AW216" s="14" t="s">
        <v>34</v>
      </c>
      <c r="AX216" s="14" t="s">
        <v>85</v>
      </c>
      <c r="AY216" s="268" t="s">
        <v>134</v>
      </c>
    </row>
    <row r="217" s="2" customFormat="1" ht="62.7" customHeight="1">
      <c r="A217" s="38"/>
      <c r="B217" s="39"/>
      <c r="C217" s="227" t="s">
        <v>253</v>
      </c>
      <c r="D217" s="227" t="s">
        <v>137</v>
      </c>
      <c r="E217" s="228" t="s">
        <v>323</v>
      </c>
      <c r="F217" s="229" t="s">
        <v>324</v>
      </c>
      <c r="G217" s="230" t="s">
        <v>187</v>
      </c>
      <c r="H217" s="231">
        <v>230</v>
      </c>
      <c r="I217" s="232"/>
      <c r="J217" s="233">
        <f>ROUND(I217*H217,2)</f>
        <v>0</v>
      </c>
      <c r="K217" s="234"/>
      <c r="L217" s="44"/>
      <c r="M217" s="235" t="s">
        <v>1</v>
      </c>
      <c r="N217" s="236" t="s">
        <v>43</v>
      </c>
      <c r="O217" s="91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9" t="s">
        <v>95</v>
      </c>
      <c r="AT217" s="239" t="s">
        <v>137</v>
      </c>
      <c r="AU217" s="239" t="s">
        <v>87</v>
      </c>
      <c r="AY217" s="17" t="s">
        <v>134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7" t="s">
        <v>85</v>
      </c>
      <c r="BK217" s="240">
        <f>ROUND(I217*H217,2)</f>
        <v>0</v>
      </c>
      <c r="BL217" s="17" t="s">
        <v>95</v>
      </c>
      <c r="BM217" s="239" t="s">
        <v>325</v>
      </c>
    </row>
    <row r="218" s="15" customFormat="1">
      <c r="A218" s="15"/>
      <c r="B218" s="280"/>
      <c r="C218" s="281"/>
      <c r="D218" s="248" t="s">
        <v>188</v>
      </c>
      <c r="E218" s="282" t="s">
        <v>1</v>
      </c>
      <c r="F218" s="283" t="s">
        <v>326</v>
      </c>
      <c r="G218" s="281"/>
      <c r="H218" s="282" t="s">
        <v>1</v>
      </c>
      <c r="I218" s="284"/>
      <c r="J218" s="281"/>
      <c r="K218" s="281"/>
      <c r="L218" s="285"/>
      <c r="M218" s="286"/>
      <c r="N218" s="287"/>
      <c r="O218" s="287"/>
      <c r="P218" s="287"/>
      <c r="Q218" s="287"/>
      <c r="R218" s="287"/>
      <c r="S218" s="287"/>
      <c r="T218" s="28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89" t="s">
        <v>188</v>
      </c>
      <c r="AU218" s="289" t="s">
        <v>87</v>
      </c>
      <c r="AV218" s="15" t="s">
        <v>85</v>
      </c>
      <c r="AW218" s="15" t="s">
        <v>34</v>
      </c>
      <c r="AX218" s="15" t="s">
        <v>78</v>
      </c>
      <c r="AY218" s="289" t="s">
        <v>134</v>
      </c>
    </row>
    <row r="219" s="13" customFormat="1">
      <c r="A219" s="13"/>
      <c r="B219" s="246"/>
      <c r="C219" s="247"/>
      <c r="D219" s="248" t="s">
        <v>188</v>
      </c>
      <c r="E219" s="249" t="s">
        <v>1</v>
      </c>
      <c r="F219" s="250" t="s">
        <v>327</v>
      </c>
      <c r="G219" s="247"/>
      <c r="H219" s="251">
        <v>230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7" t="s">
        <v>188</v>
      </c>
      <c r="AU219" s="257" t="s">
        <v>87</v>
      </c>
      <c r="AV219" s="13" t="s">
        <v>87</v>
      </c>
      <c r="AW219" s="13" t="s">
        <v>34</v>
      </c>
      <c r="AX219" s="13" t="s">
        <v>78</v>
      </c>
      <c r="AY219" s="257" t="s">
        <v>134</v>
      </c>
    </row>
    <row r="220" s="14" customFormat="1">
      <c r="A220" s="14"/>
      <c r="B220" s="258"/>
      <c r="C220" s="259"/>
      <c r="D220" s="248" t="s">
        <v>188</v>
      </c>
      <c r="E220" s="260" t="s">
        <v>1</v>
      </c>
      <c r="F220" s="261" t="s">
        <v>190</v>
      </c>
      <c r="G220" s="259"/>
      <c r="H220" s="262">
        <v>230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8" t="s">
        <v>188</v>
      </c>
      <c r="AU220" s="268" t="s">
        <v>87</v>
      </c>
      <c r="AV220" s="14" t="s">
        <v>95</v>
      </c>
      <c r="AW220" s="14" t="s">
        <v>34</v>
      </c>
      <c r="AX220" s="14" t="s">
        <v>85</v>
      </c>
      <c r="AY220" s="268" t="s">
        <v>134</v>
      </c>
    </row>
    <row r="221" s="2" customFormat="1" ht="62.7" customHeight="1">
      <c r="A221" s="38"/>
      <c r="B221" s="39"/>
      <c r="C221" s="227" t="s">
        <v>328</v>
      </c>
      <c r="D221" s="227" t="s">
        <v>137</v>
      </c>
      <c r="E221" s="228" t="s">
        <v>191</v>
      </c>
      <c r="F221" s="229" t="s">
        <v>192</v>
      </c>
      <c r="G221" s="230" t="s">
        <v>187</v>
      </c>
      <c r="H221" s="231">
        <v>1120</v>
      </c>
      <c r="I221" s="232"/>
      <c r="J221" s="233">
        <f>ROUND(I221*H221,2)</f>
        <v>0</v>
      </c>
      <c r="K221" s="234"/>
      <c r="L221" s="44"/>
      <c r="M221" s="235" t="s">
        <v>1</v>
      </c>
      <c r="N221" s="236" t="s">
        <v>43</v>
      </c>
      <c r="O221" s="91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9" t="s">
        <v>95</v>
      </c>
      <c r="AT221" s="239" t="s">
        <v>137</v>
      </c>
      <c r="AU221" s="239" t="s">
        <v>87</v>
      </c>
      <c r="AY221" s="17" t="s">
        <v>134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7" t="s">
        <v>85</v>
      </c>
      <c r="BK221" s="240">
        <f>ROUND(I221*H221,2)</f>
        <v>0</v>
      </c>
      <c r="BL221" s="17" t="s">
        <v>95</v>
      </c>
      <c r="BM221" s="239" t="s">
        <v>329</v>
      </c>
    </row>
    <row r="222" s="15" customFormat="1">
      <c r="A222" s="15"/>
      <c r="B222" s="280"/>
      <c r="C222" s="281"/>
      <c r="D222" s="248" t="s">
        <v>188</v>
      </c>
      <c r="E222" s="282" t="s">
        <v>1</v>
      </c>
      <c r="F222" s="283" t="s">
        <v>330</v>
      </c>
      <c r="G222" s="281"/>
      <c r="H222" s="282" t="s">
        <v>1</v>
      </c>
      <c r="I222" s="284"/>
      <c r="J222" s="281"/>
      <c r="K222" s="281"/>
      <c r="L222" s="285"/>
      <c r="M222" s="286"/>
      <c r="N222" s="287"/>
      <c r="O222" s="287"/>
      <c r="P222" s="287"/>
      <c r="Q222" s="287"/>
      <c r="R222" s="287"/>
      <c r="S222" s="287"/>
      <c r="T222" s="28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9" t="s">
        <v>188</v>
      </c>
      <c r="AU222" s="289" t="s">
        <v>87</v>
      </c>
      <c r="AV222" s="15" t="s">
        <v>85</v>
      </c>
      <c r="AW222" s="15" t="s">
        <v>34</v>
      </c>
      <c r="AX222" s="15" t="s">
        <v>78</v>
      </c>
      <c r="AY222" s="289" t="s">
        <v>134</v>
      </c>
    </row>
    <row r="223" s="13" customFormat="1">
      <c r="A223" s="13"/>
      <c r="B223" s="246"/>
      <c r="C223" s="247"/>
      <c r="D223" s="248" t="s">
        <v>188</v>
      </c>
      <c r="E223" s="249" t="s">
        <v>1</v>
      </c>
      <c r="F223" s="250" t="s">
        <v>331</v>
      </c>
      <c r="G223" s="247"/>
      <c r="H223" s="251">
        <v>1120</v>
      </c>
      <c r="I223" s="252"/>
      <c r="J223" s="247"/>
      <c r="K223" s="247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188</v>
      </c>
      <c r="AU223" s="257" t="s">
        <v>87</v>
      </c>
      <c r="AV223" s="13" t="s">
        <v>87</v>
      </c>
      <c r="AW223" s="13" t="s">
        <v>34</v>
      </c>
      <c r="AX223" s="13" t="s">
        <v>78</v>
      </c>
      <c r="AY223" s="257" t="s">
        <v>134</v>
      </c>
    </row>
    <row r="224" s="14" customFormat="1">
      <c r="A224" s="14"/>
      <c r="B224" s="258"/>
      <c r="C224" s="259"/>
      <c r="D224" s="248" t="s">
        <v>188</v>
      </c>
      <c r="E224" s="260" t="s">
        <v>1</v>
      </c>
      <c r="F224" s="261" t="s">
        <v>190</v>
      </c>
      <c r="G224" s="259"/>
      <c r="H224" s="262">
        <v>1120</v>
      </c>
      <c r="I224" s="263"/>
      <c r="J224" s="259"/>
      <c r="K224" s="259"/>
      <c r="L224" s="264"/>
      <c r="M224" s="265"/>
      <c r="N224" s="266"/>
      <c r="O224" s="266"/>
      <c r="P224" s="266"/>
      <c r="Q224" s="266"/>
      <c r="R224" s="266"/>
      <c r="S224" s="266"/>
      <c r="T224" s="26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8" t="s">
        <v>188</v>
      </c>
      <c r="AU224" s="268" t="s">
        <v>87</v>
      </c>
      <c r="AV224" s="14" t="s">
        <v>95</v>
      </c>
      <c r="AW224" s="14" t="s">
        <v>34</v>
      </c>
      <c r="AX224" s="14" t="s">
        <v>85</v>
      </c>
      <c r="AY224" s="268" t="s">
        <v>134</v>
      </c>
    </row>
    <row r="225" s="2" customFormat="1" ht="44.25" customHeight="1">
      <c r="A225" s="38"/>
      <c r="B225" s="39"/>
      <c r="C225" s="227" t="s">
        <v>258</v>
      </c>
      <c r="D225" s="227" t="s">
        <v>137</v>
      </c>
      <c r="E225" s="228" t="s">
        <v>200</v>
      </c>
      <c r="F225" s="229" t="s">
        <v>201</v>
      </c>
      <c r="G225" s="230" t="s">
        <v>198</v>
      </c>
      <c r="H225" s="231">
        <v>1680</v>
      </c>
      <c r="I225" s="232"/>
      <c r="J225" s="233">
        <f>ROUND(I225*H225,2)</f>
        <v>0</v>
      </c>
      <c r="K225" s="234"/>
      <c r="L225" s="44"/>
      <c r="M225" s="235" t="s">
        <v>1</v>
      </c>
      <c r="N225" s="236" t="s">
        <v>43</v>
      </c>
      <c r="O225" s="91"/>
      <c r="P225" s="237">
        <f>O225*H225</f>
        <v>0</v>
      </c>
      <c r="Q225" s="237">
        <v>0</v>
      </c>
      <c r="R225" s="237">
        <f>Q225*H225</f>
        <v>0</v>
      </c>
      <c r="S225" s="237">
        <v>0</v>
      </c>
      <c r="T225" s="23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9" t="s">
        <v>95</v>
      </c>
      <c r="AT225" s="239" t="s">
        <v>137</v>
      </c>
      <c r="AU225" s="239" t="s">
        <v>87</v>
      </c>
      <c r="AY225" s="17" t="s">
        <v>134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7" t="s">
        <v>85</v>
      </c>
      <c r="BK225" s="240">
        <f>ROUND(I225*H225,2)</f>
        <v>0</v>
      </c>
      <c r="BL225" s="17" t="s">
        <v>95</v>
      </c>
      <c r="BM225" s="239" t="s">
        <v>332</v>
      </c>
    </row>
    <row r="226" s="13" customFormat="1">
      <c r="A226" s="13"/>
      <c r="B226" s="246"/>
      <c r="C226" s="247"/>
      <c r="D226" s="248" t="s">
        <v>188</v>
      </c>
      <c r="E226" s="249" t="s">
        <v>1</v>
      </c>
      <c r="F226" s="250" t="s">
        <v>333</v>
      </c>
      <c r="G226" s="247"/>
      <c r="H226" s="251">
        <v>1680</v>
      </c>
      <c r="I226" s="252"/>
      <c r="J226" s="247"/>
      <c r="K226" s="247"/>
      <c r="L226" s="253"/>
      <c r="M226" s="254"/>
      <c r="N226" s="255"/>
      <c r="O226" s="255"/>
      <c r="P226" s="255"/>
      <c r="Q226" s="255"/>
      <c r="R226" s="255"/>
      <c r="S226" s="255"/>
      <c r="T226" s="25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7" t="s">
        <v>188</v>
      </c>
      <c r="AU226" s="257" t="s">
        <v>87</v>
      </c>
      <c r="AV226" s="13" t="s">
        <v>87</v>
      </c>
      <c r="AW226" s="13" t="s">
        <v>34</v>
      </c>
      <c r="AX226" s="13" t="s">
        <v>78</v>
      </c>
      <c r="AY226" s="257" t="s">
        <v>134</v>
      </c>
    </row>
    <row r="227" s="14" customFormat="1">
      <c r="A227" s="14"/>
      <c r="B227" s="258"/>
      <c r="C227" s="259"/>
      <c r="D227" s="248" t="s">
        <v>188</v>
      </c>
      <c r="E227" s="260" t="s">
        <v>1</v>
      </c>
      <c r="F227" s="261" t="s">
        <v>190</v>
      </c>
      <c r="G227" s="259"/>
      <c r="H227" s="262">
        <v>1680</v>
      </c>
      <c r="I227" s="263"/>
      <c r="J227" s="259"/>
      <c r="K227" s="259"/>
      <c r="L227" s="264"/>
      <c r="M227" s="265"/>
      <c r="N227" s="266"/>
      <c r="O227" s="266"/>
      <c r="P227" s="266"/>
      <c r="Q227" s="266"/>
      <c r="R227" s="266"/>
      <c r="S227" s="266"/>
      <c r="T227" s="26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8" t="s">
        <v>188</v>
      </c>
      <c r="AU227" s="268" t="s">
        <v>87</v>
      </c>
      <c r="AV227" s="14" t="s">
        <v>95</v>
      </c>
      <c r="AW227" s="14" t="s">
        <v>34</v>
      </c>
      <c r="AX227" s="14" t="s">
        <v>85</v>
      </c>
      <c r="AY227" s="268" t="s">
        <v>134</v>
      </c>
    </row>
    <row r="228" s="2" customFormat="1" ht="37.8" customHeight="1">
      <c r="A228" s="38"/>
      <c r="B228" s="39"/>
      <c r="C228" s="227" t="s">
        <v>334</v>
      </c>
      <c r="D228" s="227" t="s">
        <v>137</v>
      </c>
      <c r="E228" s="228" t="s">
        <v>204</v>
      </c>
      <c r="F228" s="229" t="s">
        <v>205</v>
      </c>
      <c r="G228" s="230" t="s">
        <v>187</v>
      </c>
      <c r="H228" s="231">
        <v>1120</v>
      </c>
      <c r="I228" s="232"/>
      <c r="J228" s="233">
        <f>ROUND(I228*H228,2)</f>
        <v>0</v>
      </c>
      <c r="K228" s="234"/>
      <c r="L228" s="44"/>
      <c r="M228" s="235" t="s">
        <v>1</v>
      </c>
      <c r="N228" s="236" t="s">
        <v>43</v>
      </c>
      <c r="O228" s="91"/>
      <c r="P228" s="237">
        <f>O228*H228</f>
        <v>0</v>
      </c>
      <c r="Q228" s="237">
        <v>0</v>
      </c>
      <c r="R228" s="237">
        <f>Q228*H228</f>
        <v>0</v>
      </c>
      <c r="S228" s="237">
        <v>0</v>
      </c>
      <c r="T228" s="23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9" t="s">
        <v>95</v>
      </c>
      <c r="AT228" s="239" t="s">
        <v>137</v>
      </c>
      <c r="AU228" s="239" t="s">
        <v>87</v>
      </c>
      <c r="AY228" s="17" t="s">
        <v>134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7" t="s">
        <v>85</v>
      </c>
      <c r="BK228" s="240">
        <f>ROUND(I228*H228,2)</f>
        <v>0</v>
      </c>
      <c r="BL228" s="17" t="s">
        <v>95</v>
      </c>
      <c r="BM228" s="239" t="s">
        <v>335</v>
      </c>
    </row>
    <row r="229" s="2" customFormat="1" ht="37.8" customHeight="1">
      <c r="A229" s="38"/>
      <c r="B229" s="39"/>
      <c r="C229" s="227" t="s">
        <v>265</v>
      </c>
      <c r="D229" s="227" t="s">
        <v>137</v>
      </c>
      <c r="E229" s="228" t="s">
        <v>336</v>
      </c>
      <c r="F229" s="229" t="s">
        <v>337</v>
      </c>
      <c r="G229" s="230" t="s">
        <v>209</v>
      </c>
      <c r="H229" s="231">
        <v>900</v>
      </c>
      <c r="I229" s="232"/>
      <c r="J229" s="233">
        <f>ROUND(I229*H229,2)</f>
        <v>0</v>
      </c>
      <c r="K229" s="234"/>
      <c r="L229" s="44"/>
      <c r="M229" s="235" t="s">
        <v>1</v>
      </c>
      <c r="N229" s="236" t="s">
        <v>43</v>
      </c>
      <c r="O229" s="91"/>
      <c r="P229" s="237">
        <f>O229*H229</f>
        <v>0</v>
      </c>
      <c r="Q229" s="237">
        <v>0</v>
      </c>
      <c r="R229" s="237">
        <f>Q229*H229</f>
        <v>0</v>
      </c>
      <c r="S229" s="237">
        <v>0</v>
      </c>
      <c r="T229" s="23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9" t="s">
        <v>95</v>
      </c>
      <c r="AT229" s="239" t="s">
        <v>137</v>
      </c>
      <c r="AU229" s="239" t="s">
        <v>87</v>
      </c>
      <c r="AY229" s="17" t="s">
        <v>134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7" t="s">
        <v>85</v>
      </c>
      <c r="BK229" s="240">
        <f>ROUND(I229*H229,2)</f>
        <v>0</v>
      </c>
      <c r="BL229" s="17" t="s">
        <v>95</v>
      </c>
      <c r="BM229" s="239" t="s">
        <v>338</v>
      </c>
    </row>
    <row r="230" s="2" customFormat="1" ht="37.8" customHeight="1">
      <c r="A230" s="38"/>
      <c r="B230" s="39"/>
      <c r="C230" s="227" t="s">
        <v>339</v>
      </c>
      <c r="D230" s="227" t="s">
        <v>137</v>
      </c>
      <c r="E230" s="228" t="s">
        <v>340</v>
      </c>
      <c r="F230" s="229" t="s">
        <v>341</v>
      </c>
      <c r="G230" s="230" t="s">
        <v>209</v>
      </c>
      <c r="H230" s="231">
        <v>900</v>
      </c>
      <c r="I230" s="232"/>
      <c r="J230" s="233">
        <f>ROUND(I230*H230,2)</f>
        <v>0</v>
      </c>
      <c r="K230" s="234"/>
      <c r="L230" s="44"/>
      <c r="M230" s="235" t="s">
        <v>1</v>
      </c>
      <c r="N230" s="236" t="s">
        <v>43</v>
      </c>
      <c r="O230" s="91"/>
      <c r="P230" s="237">
        <f>O230*H230</f>
        <v>0</v>
      </c>
      <c r="Q230" s="237">
        <v>0</v>
      </c>
      <c r="R230" s="237">
        <f>Q230*H230</f>
        <v>0</v>
      </c>
      <c r="S230" s="237">
        <v>0</v>
      </c>
      <c r="T230" s="23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9" t="s">
        <v>95</v>
      </c>
      <c r="AT230" s="239" t="s">
        <v>137</v>
      </c>
      <c r="AU230" s="239" t="s">
        <v>87</v>
      </c>
      <c r="AY230" s="17" t="s">
        <v>134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7" t="s">
        <v>85</v>
      </c>
      <c r="BK230" s="240">
        <f>ROUND(I230*H230,2)</f>
        <v>0</v>
      </c>
      <c r="BL230" s="17" t="s">
        <v>95</v>
      </c>
      <c r="BM230" s="239" t="s">
        <v>342</v>
      </c>
    </row>
    <row r="231" s="2" customFormat="1" ht="16.5" customHeight="1">
      <c r="A231" s="38"/>
      <c r="B231" s="39"/>
      <c r="C231" s="269" t="s">
        <v>271</v>
      </c>
      <c r="D231" s="269" t="s">
        <v>195</v>
      </c>
      <c r="E231" s="270" t="s">
        <v>343</v>
      </c>
      <c r="F231" s="271" t="s">
        <v>344</v>
      </c>
      <c r="G231" s="272" t="s">
        <v>345</v>
      </c>
      <c r="H231" s="273">
        <v>22.5</v>
      </c>
      <c r="I231" s="274"/>
      <c r="J231" s="275">
        <f>ROUND(I231*H231,2)</f>
        <v>0</v>
      </c>
      <c r="K231" s="276"/>
      <c r="L231" s="277"/>
      <c r="M231" s="278" t="s">
        <v>1</v>
      </c>
      <c r="N231" s="279" t="s">
        <v>43</v>
      </c>
      <c r="O231" s="91"/>
      <c r="P231" s="237">
        <f>O231*H231</f>
        <v>0</v>
      </c>
      <c r="Q231" s="237">
        <v>0</v>
      </c>
      <c r="R231" s="237">
        <f>Q231*H231</f>
        <v>0</v>
      </c>
      <c r="S231" s="237">
        <v>0</v>
      </c>
      <c r="T231" s="23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9" t="s">
        <v>167</v>
      </c>
      <c r="AT231" s="239" t="s">
        <v>195</v>
      </c>
      <c r="AU231" s="239" t="s">
        <v>87</v>
      </c>
      <c r="AY231" s="17" t="s">
        <v>134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7" t="s">
        <v>85</v>
      </c>
      <c r="BK231" s="240">
        <f>ROUND(I231*H231,2)</f>
        <v>0</v>
      </c>
      <c r="BL231" s="17" t="s">
        <v>95</v>
      </c>
      <c r="BM231" s="239" t="s">
        <v>346</v>
      </c>
    </row>
    <row r="232" s="13" customFormat="1">
      <c r="A232" s="13"/>
      <c r="B232" s="246"/>
      <c r="C232" s="247"/>
      <c r="D232" s="248" t="s">
        <v>188</v>
      </c>
      <c r="E232" s="249" t="s">
        <v>1</v>
      </c>
      <c r="F232" s="250" t="s">
        <v>347</v>
      </c>
      <c r="G232" s="247"/>
      <c r="H232" s="251">
        <v>22.5</v>
      </c>
      <c r="I232" s="252"/>
      <c r="J232" s="247"/>
      <c r="K232" s="247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188</v>
      </c>
      <c r="AU232" s="257" t="s">
        <v>87</v>
      </c>
      <c r="AV232" s="13" t="s">
        <v>87</v>
      </c>
      <c r="AW232" s="13" t="s">
        <v>34</v>
      </c>
      <c r="AX232" s="13" t="s">
        <v>78</v>
      </c>
      <c r="AY232" s="257" t="s">
        <v>134</v>
      </c>
    </row>
    <row r="233" s="14" customFormat="1">
      <c r="A233" s="14"/>
      <c r="B233" s="258"/>
      <c r="C233" s="259"/>
      <c r="D233" s="248" t="s">
        <v>188</v>
      </c>
      <c r="E233" s="260" t="s">
        <v>1</v>
      </c>
      <c r="F233" s="261" t="s">
        <v>190</v>
      </c>
      <c r="G233" s="259"/>
      <c r="H233" s="262">
        <v>22.5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188</v>
      </c>
      <c r="AU233" s="268" t="s">
        <v>87</v>
      </c>
      <c r="AV233" s="14" t="s">
        <v>95</v>
      </c>
      <c r="AW233" s="14" t="s">
        <v>34</v>
      </c>
      <c r="AX233" s="14" t="s">
        <v>85</v>
      </c>
      <c r="AY233" s="268" t="s">
        <v>134</v>
      </c>
    </row>
    <row r="234" s="2" customFormat="1" ht="33" customHeight="1">
      <c r="A234" s="38"/>
      <c r="B234" s="39"/>
      <c r="C234" s="227" t="s">
        <v>348</v>
      </c>
      <c r="D234" s="227" t="s">
        <v>137</v>
      </c>
      <c r="E234" s="228" t="s">
        <v>349</v>
      </c>
      <c r="F234" s="229" t="s">
        <v>350</v>
      </c>
      <c r="G234" s="230" t="s">
        <v>209</v>
      </c>
      <c r="H234" s="231">
        <v>4489.1000000000004</v>
      </c>
      <c r="I234" s="232"/>
      <c r="J234" s="233">
        <f>ROUND(I234*H234,2)</f>
        <v>0</v>
      </c>
      <c r="K234" s="234"/>
      <c r="L234" s="44"/>
      <c r="M234" s="235" t="s">
        <v>1</v>
      </c>
      <c r="N234" s="236" t="s">
        <v>43</v>
      </c>
      <c r="O234" s="91"/>
      <c r="P234" s="237">
        <f>O234*H234</f>
        <v>0</v>
      </c>
      <c r="Q234" s="237">
        <v>0</v>
      </c>
      <c r="R234" s="237">
        <f>Q234*H234</f>
        <v>0</v>
      </c>
      <c r="S234" s="237">
        <v>0</v>
      </c>
      <c r="T234" s="23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9" t="s">
        <v>95</v>
      </c>
      <c r="AT234" s="239" t="s">
        <v>137</v>
      </c>
      <c r="AU234" s="239" t="s">
        <v>87</v>
      </c>
      <c r="AY234" s="17" t="s">
        <v>134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7" t="s">
        <v>85</v>
      </c>
      <c r="BK234" s="240">
        <f>ROUND(I234*H234,2)</f>
        <v>0</v>
      </c>
      <c r="BL234" s="17" t="s">
        <v>95</v>
      </c>
      <c r="BM234" s="239" t="s">
        <v>351</v>
      </c>
    </row>
    <row r="235" s="2" customFormat="1" ht="24.15" customHeight="1">
      <c r="A235" s="38"/>
      <c r="B235" s="39"/>
      <c r="C235" s="227" t="s">
        <v>276</v>
      </c>
      <c r="D235" s="227" t="s">
        <v>137</v>
      </c>
      <c r="E235" s="228" t="s">
        <v>352</v>
      </c>
      <c r="F235" s="229" t="s">
        <v>353</v>
      </c>
      <c r="G235" s="230" t="s">
        <v>218</v>
      </c>
      <c r="H235" s="231">
        <v>10</v>
      </c>
      <c r="I235" s="232"/>
      <c r="J235" s="233">
        <f>ROUND(I235*H235,2)</f>
        <v>0</v>
      </c>
      <c r="K235" s="234"/>
      <c r="L235" s="44"/>
      <c r="M235" s="235" t="s">
        <v>1</v>
      </c>
      <c r="N235" s="236" t="s">
        <v>43</v>
      </c>
      <c r="O235" s="91"/>
      <c r="P235" s="237">
        <f>O235*H235</f>
        <v>0</v>
      </c>
      <c r="Q235" s="237">
        <v>0</v>
      </c>
      <c r="R235" s="237">
        <f>Q235*H235</f>
        <v>0</v>
      </c>
      <c r="S235" s="237">
        <v>0</v>
      </c>
      <c r="T235" s="23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9" t="s">
        <v>95</v>
      </c>
      <c r="AT235" s="239" t="s">
        <v>137</v>
      </c>
      <c r="AU235" s="239" t="s">
        <v>87</v>
      </c>
      <c r="AY235" s="17" t="s">
        <v>134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7" t="s">
        <v>85</v>
      </c>
      <c r="BK235" s="240">
        <f>ROUND(I235*H235,2)</f>
        <v>0</v>
      </c>
      <c r="BL235" s="17" t="s">
        <v>95</v>
      </c>
      <c r="BM235" s="239" t="s">
        <v>354</v>
      </c>
    </row>
    <row r="236" s="2" customFormat="1" ht="44.25" customHeight="1">
      <c r="A236" s="38"/>
      <c r="B236" s="39"/>
      <c r="C236" s="227" t="s">
        <v>355</v>
      </c>
      <c r="D236" s="227" t="s">
        <v>137</v>
      </c>
      <c r="E236" s="228" t="s">
        <v>356</v>
      </c>
      <c r="F236" s="229" t="s">
        <v>357</v>
      </c>
      <c r="G236" s="230" t="s">
        <v>218</v>
      </c>
      <c r="H236" s="231">
        <v>14</v>
      </c>
      <c r="I236" s="232"/>
      <c r="J236" s="233">
        <f>ROUND(I236*H236,2)</f>
        <v>0</v>
      </c>
      <c r="K236" s="234"/>
      <c r="L236" s="44"/>
      <c r="M236" s="235" t="s">
        <v>1</v>
      </c>
      <c r="N236" s="236" t="s">
        <v>43</v>
      </c>
      <c r="O236" s="91"/>
      <c r="P236" s="237">
        <f>O236*H236</f>
        <v>0</v>
      </c>
      <c r="Q236" s="237">
        <v>0</v>
      </c>
      <c r="R236" s="237">
        <f>Q236*H236</f>
        <v>0</v>
      </c>
      <c r="S236" s="237">
        <v>0</v>
      </c>
      <c r="T236" s="23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9" t="s">
        <v>95</v>
      </c>
      <c r="AT236" s="239" t="s">
        <v>137</v>
      </c>
      <c r="AU236" s="239" t="s">
        <v>87</v>
      </c>
      <c r="AY236" s="17" t="s">
        <v>134</v>
      </c>
      <c r="BE236" s="240">
        <f>IF(N236="základní",J236,0)</f>
        <v>0</v>
      </c>
      <c r="BF236" s="240">
        <f>IF(N236="snížená",J236,0)</f>
        <v>0</v>
      </c>
      <c r="BG236" s="240">
        <f>IF(N236="zákl. přenesená",J236,0)</f>
        <v>0</v>
      </c>
      <c r="BH236" s="240">
        <f>IF(N236="sníž. přenesená",J236,0)</f>
        <v>0</v>
      </c>
      <c r="BI236" s="240">
        <f>IF(N236="nulová",J236,0)</f>
        <v>0</v>
      </c>
      <c r="BJ236" s="17" t="s">
        <v>85</v>
      </c>
      <c r="BK236" s="240">
        <f>ROUND(I236*H236,2)</f>
        <v>0</v>
      </c>
      <c r="BL236" s="17" t="s">
        <v>95</v>
      </c>
      <c r="BM236" s="239" t="s">
        <v>358</v>
      </c>
    </row>
    <row r="237" s="2" customFormat="1" ht="24.15" customHeight="1">
      <c r="A237" s="38"/>
      <c r="B237" s="39"/>
      <c r="C237" s="227" t="s">
        <v>279</v>
      </c>
      <c r="D237" s="227" t="s">
        <v>137</v>
      </c>
      <c r="E237" s="228" t="s">
        <v>359</v>
      </c>
      <c r="F237" s="229" t="s">
        <v>360</v>
      </c>
      <c r="G237" s="230" t="s">
        <v>209</v>
      </c>
      <c r="H237" s="231">
        <v>1800</v>
      </c>
      <c r="I237" s="232"/>
      <c r="J237" s="233">
        <f>ROUND(I237*H237,2)</f>
        <v>0</v>
      </c>
      <c r="K237" s="234"/>
      <c r="L237" s="44"/>
      <c r="M237" s="235" t="s">
        <v>1</v>
      </c>
      <c r="N237" s="236" t="s">
        <v>43</v>
      </c>
      <c r="O237" s="91"/>
      <c r="P237" s="237">
        <f>O237*H237</f>
        <v>0</v>
      </c>
      <c r="Q237" s="237">
        <v>0</v>
      </c>
      <c r="R237" s="237">
        <f>Q237*H237</f>
        <v>0</v>
      </c>
      <c r="S237" s="237">
        <v>0</v>
      </c>
      <c r="T237" s="23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9" t="s">
        <v>95</v>
      </c>
      <c r="AT237" s="239" t="s">
        <v>137</v>
      </c>
      <c r="AU237" s="239" t="s">
        <v>87</v>
      </c>
      <c r="AY237" s="17" t="s">
        <v>134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7" t="s">
        <v>85</v>
      </c>
      <c r="BK237" s="240">
        <f>ROUND(I237*H237,2)</f>
        <v>0</v>
      </c>
      <c r="BL237" s="17" t="s">
        <v>95</v>
      </c>
      <c r="BM237" s="239" t="s">
        <v>361</v>
      </c>
    </row>
    <row r="238" s="13" customFormat="1">
      <c r="A238" s="13"/>
      <c r="B238" s="246"/>
      <c r="C238" s="247"/>
      <c r="D238" s="248" t="s">
        <v>188</v>
      </c>
      <c r="E238" s="249" t="s">
        <v>1</v>
      </c>
      <c r="F238" s="250" t="s">
        <v>362</v>
      </c>
      <c r="G238" s="247"/>
      <c r="H238" s="251">
        <v>1800</v>
      </c>
      <c r="I238" s="252"/>
      <c r="J238" s="247"/>
      <c r="K238" s="247"/>
      <c r="L238" s="253"/>
      <c r="M238" s="254"/>
      <c r="N238" s="255"/>
      <c r="O238" s="255"/>
      <c r="P238" s="255"/>
      <c r="Q238" s="255"/>
      <c r="R238" s="255"/>
      <c r="S238" s="255"/>
      <c r="T238" s="25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7" t="s">
        <v>188</v>
      </c>
      <c r="AU238" s="257" t="s">
        <v>87</v>
      </c>
      <c r="AV238" s="13" t="s">
        <v>87</v>
      </c>
      <c r="AW238" s="13" t="s">
        <v>34</v>
      </c>
      <c r="AX238" s="13" t="s">
        <v>78</v>
      </c>
      <c r="AY238" s="257" t="s">
        <v>134</v>
      </c>
    </row>
    <row r="239" s="14" customFormat="1">
      <c r="A239" s="14"/>
      <c r="B239" s="258"/>
      <c r="C239" s="259"/>
      <c r="D239" s="248" t="s">
        <v>188</v>
      </c>
      <c r="E239" s="260" t="s">
        <v>1</v>
      </c>
      <c r="F239" s="261" t="s">
        <v>190</v>
      </c>
      <c r="G239" s="259"/>
      <c r="H239" s="262">
        <v>1800</v>
      </c>
      <c r="I239" s="263"/>
      <c r="J239" s="259"/>
      <c r="K239" s="259"/>
      <c r="L239" s="264"/>
      <c r="M239" s="265"/>
      <c r="N239" s="266"/>
      <c r="O239" s="266"/>
      <c r="P239" s="266"/>
      <c r="Q239" s="266"/>
      <c r="R239" s="266"/>
      <c r="S239" s="266"/>
      <c r="T239" s="26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8" t="s">
        <v>188</v>
      </c>
      <c r="AU239" s="268" t="s">
        <v>87</v>
      </c>
      <c r="AV239" s="14" t="s">
        <v>95</v>
      </c>
      <c r="AW239" s="14" t="s">
        <v>34</v>
      </c>
      <c r="AX239" s="14" t="s">
        <v>85</v>
      </c>
      <c r="AY239" s="268" t="s">
        <v>134</v>
      </c>
    </row>
    <row r="240" s="12" customFormat="1" ht="22.8" customHeight="1">
      <c r="A240" s="12"/>
      <c r="B240" s="211"/>
      <c r="C240" s="212"/>
      <c r="D240" s="213" t="s">
        <v>77</v>
      </c>
      <c r="E240" s="225" t="s">
        <v>87</v>
      </c>
      <c r="F240" s="225" t="s">
        <v>363</v>
      </c>
      <c r="G240" s="212"/>
      <c r="H240" s="212"/>
      <c r="I240" s="215"/>
      <c r="J240" s="226">
        <f>BK240</f>
        <v>0</v>
      </c>
      <c r="K240" s="212"/>
      <c r="L240" s="217"/>
      <c r="M240" s="218"/>
      <c r="N240" s="219"/>
      <c r="O240" s="219"/>
      <c r="P240" s="220">
        <f>SUM(P241:P248)</f>
        <v>0</v>
      </c>
      <c r="Q240" s="219"/>
      <c r="R240" s="220">
        <f>SUM(R241:R248)</f>
        <v>0</v>
      </c>
      <c r="S240" s="219"/>
      <c r="T240" s="221">
        <f>SUM(T241:T248)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2" t="s">
        <v>85</v>
      </c>
      <c r="AT240" s="223" t="s">
        <v>77</v>
      </c>
      <c r="AU240" s="223" t="s">
        <v>85</v>
      </c>
      <c r="AY240" s="222" t="s">
        <v>134</v>
      </c>
      <c r="BK240" s="224">
        <f>SUM(BK241:BK248)</f>
        <v>0</v>
      </c>
    </row>
    <row r="241" s="2" customFormat="1" ht="44.25" customHeight="1">
      <c r="A241" s="38"/>
      <c r="B241" s="39"/>
      <c r="C241" s="227" t="s">
        <v>364</v>
      </c>
      <c r="D241" s="227" t="s">
        <v>137</v>
      </c>
      <c r="E241" s="228" t="s">
        <v>365</v>
      </c>
      <c r="F241" s="229" t="s">
        <v>366</v>
      </c>
      <c r="G241" s="230" t="s">
        <v>187</v>
      </c>
      <c r="H241" s="231">
        <v>62</v>
      </c>
      <c r="I241" s="232"/>
      <c r="J241" s="233">
        <f>ROUND(I241*H241,2)</f>
        <v>0</v>
      </c>
      <c r="K241" s="234"/>
      <c r="L241" s="44"/>
      <c r="M241" s="235" t="s">
        <v>1</v>
      </c>
      <c r="N241" s="236" t="s">
        <v>43</v>
      </c>
      <c r="O241" s="91"/>
      <c r="P241" s="237">
        <f>O241*H241</f>
        <v>0</v>
      </c>
      <c r="Q241" s="237">
        <v>0</v>
      </c>
      <c r="R241" s="237">
        <f>Q241*H241</f>
        <v>0</v>
      </c>
      <c r="S241" s="237">
        <v>0</v>
      </c>
      <c r="T241" s="23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9" t="s">
        <v>95</v>
      </c>
      <c r="AT241" s="239" t="s">
        <v>137</v>
      </c>
      <c r="AU241" s="239" t="s">
        <v>87</v>
      </c>
      <c r="AY241" s="17" t="s">
        <v>134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7" t="s">
        <v>85</v>
      </c>
      <c r="BK241" s="240">
        <f>ROUND(I241*H241,2)</f>
        <v>0</v>
      </c>
      <c r="BL241" s="17" t="s">
        <v>95</v>
      </c>
      <c r="BM241" s="239" t="s">
        <v>367</v>
      </c>
    </row>
    <row r="242" s="13" customFormat="1">
      <c r="A242" s="13"/>
      <c r="B242" s="246"/>
      <c r="C242" s="247"/>
      <c r="D242" s="248" t="s">
        <v>188</v>
      </c>
      <c r="E242" s="249" t="s">
        <v>1</v>
      </c>
      <c r="F242" s="250" t="s">
        <v>287</v>
      </c>
      <c r="G242" s="247"/>
      <c r="H242" s="251">
        <v>62</v>
      </c>
      <c r="I242" s="252"/>
      <c r="J242" s="247"/>
      <c r="K242" s="247"/>
      <c r="L242" s="253"/>
      <c r="M242" s="254"/>
      <c r="N242" s="255"/>
      <c r="O242" s="255"/>
      <c r="P242" s="255"/>
      <c r="Q242" s="255"/>
      <c r="R242" s="255"/>
      <c r="S242" s="255"/>
      <c r="T242" s="25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7" t="s">
        <v>188</v>
      </c>
      <c r="AU242" s="257" t="s">
        <v>87</v>
      </c>
      <c r="AV242" s="13" t="s">
        <v>87</v>
      </c>
      <c r="AW242" s="13" t="s">
        <v>34</v>
      </c>
      <c r="AX242" s="13" t="s">
        <v>78</v>
      </c>
      <c r="AY242" s="257" t="s">
        <v>134</v>
      </c>
    </row>
    <row r="243" s="14" customFormat="1">
      <c r="A243" s="14"/>
      <c r="B243" s="258"/>
      <c r="C243" s="259"/>
      <c r="D243" s="248" t="s">
        <v>188</v>
      </c>
      <c r="E243" s="260" t="s">
        <v>1</v>
      </c>
      <c r="F243" s="261" t="s">
        <v>190</v>
      </c>
      <c r="G243" s="259"/>
      <c r="H243" s="262">
        <v>62</v>
      </c>
      <c r="I243" s="263"/>
      <c r="J243" s="259"/>
      <c r="K243" s="259"/>
      <c r="L243" s="264"/>
      <c r="M243" s="265"/>
      <c r="N243" s="266"/>
      <c r="O243" s="266"/>
      <c r="P243" s="266"/>
      <c r="Q243" s="266"/>
      <c r="R243" s="266"/>
      <c r="S243" s="266"/>
      <c r="T243" s="26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8" t="s">
        <v>188</v>
      </c>
      <c r="AU243" s="268" t="s">
        <v>87</v>
      </c>
      <c r="AV243" s="14" t="s">
        <v>95</v>
      </c>
      <c r="AW243" s="14" t="s">
        <v>34</v>
      </c>
      <c r="AX243" s="14" t="s">
        <v>85</v>
      </c>
      <c r="AY243" s="268" t="s">
        <v>134</v>
      </c>
    </row>
    <row r="244" s="2" customFormat="1" ht="55.5" customHeight="1">
      <c r="A244" s="38"/>
      <c r="B244" s="39"/>
      <c r="C244" s="227" t="s">
        <v>285</v>
      </c>
      <c r="D244" s="227" t="s">
        <v>137</v>
      </c>
      <c r="E244" s="228" t="s">
        <v>368</v>
      </c>
      <c r="F244" s="229" t="s">
        <v>369</v>
      </c>
      <c r="G244" s="230" t="s">
        <v>209</v>
      </c>
      <c r="H244" s="231">
        <v>465</v>
      </c>
      <c r="I244" s="232"/>
      <c r="J244" s="233">
        <f>ROUND(I244*H244,2)</f>
        <v>0</v>
      </c>
      <c r="K244" s="234"/>
      <c r="L244" s="44"/>
      <c r="M244" s="235" t="s">
        <v>1</v>
      </c>
      <c r="N244" s="236" t="s">
        <v>43</v>
      </c>
      <c r="O244" s="91"/>
      <c r="P244" s="237">
        <f>O244*H244</f>
        <v>0</v>
      </c>
      <c r="Q244" s="237">
        <v>0</v>
      </c>
      <c r="R244" s="237">
        <f>Q244*H244</f>
        <v>0</v>
      </c>
      <c r="S244" s="237">
        <v>0</v>
      </c>
      <c r="T244" s="23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9" t="s">
        <v>95</v>
      </c>
      <c r="AT244" s="239" t="s">
        <v>137</v>
      </c>
      <c r="AU244" s="239" t="s">
        <v>87</v>
      </c>
      <c r="AY244" s="17" t="s">
        <v>134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7" t="s">
        <v>85</v>
      </c>
      <c r="BK244" s="240">
        <f>ROUND(I244*H244,2)</f>
        <v>0</v>
      </c>
      <c r="BL244" s="17" t="s">
        <v>95</v>
      </c>
      <c r="BM244" s="239" t="s">
        <v>370</v>
      </c>
    </row>
    <row r="245" s="13" customFormat="1">
      <c r="A245" s="13"/>
      <c r="B245" s="246"/>
      <c r="C245" s="247"/>
      <c r="D245" s="248" t="s">
        <v>188</v>
      </c>
      <c r="E245" s="249" t="s">
        <v>1</v>
      </c>
      <c r="F245" s="250" t="s">
        <v>371</v>
      </c>
      <c r="G245" s="247"/>
      <c r="H245" s="251">
        <v>465</v>
      </c>
      <c r="I245" s="252"/>
      <c r="J245" s="247"/>
      <c r="K245" s="247"/>
      <c r="L245" s="253"/>
      <c r="M245" s="254"/>
      <c r="N245" s="255"/>
      <c r="O245" s="255"/>
      <c r="P245" s="255"/>
      <c r="Q245" s="255"/>
      <c r="R245" s="255"/>
      <c r="S245" s="255"/>
      <c r="T245" s="25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7" t="s">
        <v>188</v>
      </c>
      <c r="AU245" s="257" t="s">
        <v>87</v>
      </c>
      <c r="AV245" s="13" t="s">
        <v>87</v>
      </c>
      <c r="AW245" s="13" t="s">
        <v>34</v>
      </c>
      <c r="AX245" s="13" t="s">
        <v>78</v>
      </c>
      <c r="AY245" s="257" t="s">
        <v>134</v>
      </c>
    </row>
    <row r="246" s="14" customFormat="1">
      <c r="A246" s="14"/>
      <c r="B246" s="258"/>
      <c r="C246" s="259"/>
      <c r="D246" s="248" t="s">
        <v>188</v>
      </c>
      <c r="E246" s="260" t="s">
        <v>1</v>
      </c>
      <c r="F246" s="261" t="s">
        <v>190</v>
      </c>
      <c r="G246" s="259"/>
      <c r="H246" s="262">
        <v>465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188</v>
      </c>
      <c r="AU246" s="268" t="s">
        <v>87</v>
      </c>
      <c r="AV246" s="14" t="s">
        <v>95</v>
      </c>
      <c r="AW246" s="14" t="s">
        <v>34</v>
      </c>
      <c r="AX246" s="14" t="s">
        <v>85</v>
      </c>
      <c r="AY246" s="268" t="s">
        <v>134</v>
      </c>
    </row>
    <row r="247" s="2" customFormat="1" ht="24.15" customHeight="1">
      <c r="A247" s="38"/>
      <c r="B247" s="39"/>
      <c r="C247" s="269" t="s">
        <v>372</v>
      </c>
      <c r="D247" s="269" t="s">
        <v>195</v>
      </c>
      <c r="E247" s="270" t="s">
        <v>373</v>
      </c>
      <c r="F247" s="271" t="s">
        <v>374</v>
      </c>
      <c r="G247" s="272" t="s">
        <v>209</v>
      </c>
      <c r="H247" s="273">
        <v>465</v>
      </c>
      <c r="I247" s="274"/>
      <c r="J247" s="275">
        <f>ROUND(I247*H247,2)</f>
        <v>0</v>
      </c>
      <c r="K247" s="276"/>
      <c r="L247" s="277"/>
      <c r="M247" s="278" t="s">
        <v>1</v>
      </c>
      <c r="N247" s="279" t="s">
        <v>43</v>
      </c>
      <c r="O247" s="91"/>
      <c r="P247" s="237">
        <f>O247*H247</f>
        <v>0</v>
      </c>
      <c r="Q247" s="237">
        <v>0</v>
      </c>
      <c r="R247" s="237">
        <f>Q247*H247</f>
        <v>0</v>
      </c>
      <c r="S247" s="237">
        <v>0</v>
      </c>
      <c r="T247" s="23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9" t="s">
        <v>167</v>
      </c>
      <c r="AT247" s="239" t="s">
        <v>195</v>
      </c>
      <c r="AU247" s="239" t="s">
        <v>87</v>
      </c>
      <c r="AY247" s="17" t="s">
        <v>134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7" t="s">
        <v>85</v>
      </c>
      <c r="BK247" s="240">
        <f>ROUND(I247*H247,2)</f>
        <v>0</v>
      </c>
      <c r="BL247" s="17" t="s">
        <v>95</v>
      </c>
      <c r="BM247" s="239" t="s">
        <v>375</v>
      </c>
    </row>
    <row r="248" s="2" customFormat="1" ht="55.5" customHeight="1">
      <c r="A248" s="38"/>
      <c r="B248" s="39"/>
      <c r="C248" s="227" t="s">
        <v>291</v>
      </c>
      <c r="D248" s="227" t="s">
        <v>137</v>
      </c>
      <c r="E248" s="228" t="s">
        <v>376</v>
      </c>
      <c r="F248" s="229" t="s">
        <v>377</v>
      </c>
      <c r="G248" s="230" t="s">
        <v>257</v>
      </c>
      <c r="H248" s="231">
        <v>310</v>
      </c>
      <c r="I248" s="232"/>
      <c r="J248" s="233">
        <f>ROUND(I248*H248,2)</f>
        <v>0</v>
      </c>
      <c r="K248" s="234"/>
      <c r="L248" s="44"/>
      <c r="M248" s="235" t="s">
        <v>1</v>
      </c>
      <c r="N248" s="236" t="s">
        <v>43</v>
      </c>
      <c r="O248" s="91"/>
      <c r="P248" s="237">
        <f>O248*H248</f>
        <v>0</v>
      </c>
      <c r="Q248" s="237">
        <v>0</v>
      </c>
      <c r="R248" s="237">
        <f>Q248*H248</f>
        <v>0</v>
      </c>
      <c r="S248" s="237">
        <v>0</v>
      </c>
      <c r="T248" s="23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9" t="s">
        <v>95</v>
      </c>
      <c r="AT248" s="239" t="s">
        <v>137</v>
      </c>
      <c r="AU248" s="239" t="s">
        <v>87</v>
      </c>
      <c r="AY248" s="17" t="s">
        <v>134</v>
      </c>
      <c r="BE248" s="240">
        <f>IF(N248="základní",J248,0)</f>
        <v>0</v>
      </c>
      <c r="BF248" s="240">
        <f>IF(N248="snížená",J248,0)</f>
        <v>0</v>
      </c>
      <c r="BG248" s="240">
        <f>IF(N248="zákl. přenesená",J248,0)</f>
        <v>0</v>
      </c>
      <c r="BH248" s="240">
        <f>IF(N248="sníž. přenesená",J248,0)</f>
        <v>0</v>
      </c>
      <c r="BI248" s="240">
        <f>IF(N248="nulová",J248,0)</f>
        <v>0</v>
      </c>
      <c r="BJ248" s="17" t="s">
        <v>85</v>
      </c>
      <c r="BK248" s="240">
        <f>ROUND(I248*H248,2)</f>
        <v>0</v>
      </c>
      <c r="BL248" s="17" t="s">
        <v>95</v>
      </c>
      <c r="BM248" s="239" t="s">
        <v>378</v>
      </c>
    </row>
    <row r="249" s="12" customFormat="1" ht="22.8" customHeight="1">
      <c r="A249" s="12"/>
      <c r="B249" s="211"/>
      <c r="C249" s="212"/>
      <c r="D249" s="213" t="s">
        <v>77</v>
      </c>
      <c r="E249" s="225" t="s">
        <v>379</v>
      </c>
      <c r="F249" s="225" t="s">
        <v>380</v>
      </c>
      <c r="G249" s="212"/>
      <c r="H249" s="212"/>
      <c r="I249" s="215"/>
      <c r="J249" s="226">
        <f>BK249</f>
        <v>0</v>
      </c>
      <c r="K249" s="212"/>
      <c r="L249" s="217"/>
      <c r="M249" s="218"/>
      <c r="N249" s="219"/>
      <c r="O249" s="219"/>
      <c r="P249" s="220">
        <f>SUM(P250:P251)</f>
        <v>0</v>
      </c>
      <c r="Q249" s="219"/>
      <c r="R249" s="220">
        <f>SUM(R250:R251)</f>
        <v>0</v>
      </c>
      <c r="S249" s="219"/>
      <c r="T249" s="221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2" t="s">
        <v>85</v>
      </c>
      <c r="AT249" s="223" t="s">
        <v>77</v>
      </c>
      <c r="AU249" s="223" t="s">
        <v>85</v>
      </c>
      <c r="AY249" s="222" t="s">
        <v>134</v>
      </c>
      <c r="BK249" s="224">
        <f>SUM(BK250:BK251)</f>
        <v>0</v>
      </c>
    </row>
    <row r="250" s="2" customFormat="1" ht="21.75" customHeight="1">
      <c r="A250" s="38"/>
      <c r="B250" s="39"/>
      <c r="C250" s="227" t="s">
        <v>381</v>
      </c>
      <c r="D250" s="227" t="s">
        <v>137</v>
      </c>
      <c r="E250" s="228" t="s">
        <v>382</v>
      </c>
      <c r="F250" s="229" t="s">
        <v>383</v>
      </c>
      <c r="G250" s="230" t="s">
        <v>257</v>
      </c>
      <c r="H250" s="231">
        <v>9</v>
      </c>
      <c r="I250" s="232"/>
      <c r="J250" s="233">
        <f>ROUND(I250*H250,2)</f>
        <v>0</v>
      </c>
      <c r="K250" s="234"/>
      <c r="L250" s="44"/>
      <c r="M250" s="235" t="s">
        <v>1</v>
      </c>
      <c r="N250" s="236" t="s">
        <v>43</v>
      </c>
      <c r="O250" s="91"/>
      <c r="P250" s="237">
        <f>O250*H250</f>
        <v>0</v>
      </c>
      <c r="Q250" s="237">
        <v>0</v>
      </c>
      <c r="R250" s="237">
        <f>Q250*H250</f>
        <v>0</v>
      </c>
      <c r="S250" s="237">
        <v>0</v>
      </c>
      <c r="T250" s="23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9" t="s">
        <v>95</v>
      </c>
      <c r="AT250" s="239" t="s">
        <v>137</v>
      </c>
      <c r="AU250" s="239" t="s">
        <v>87</v>
      </c>
      <c r="AY250" s="17" t="s">
        <v>134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7" t="s">
        <v>85</v>
      </c>
      <c r="BK250" s="240">
        <f>ROUND(I250*H250,2)</f>
        <v>0</v>
      </c>
      <c r="BL250" s="17" t="s">
        <v>95</v>
      </c>
      <c r="BM250" s="239" t="s">
        <v>384</v>
      </c>
    </row>
    <row r="251" s="2" customFormat="1" ht="33" customHeight="1">
      <c r="A251" s="38"/>
      <c r="B251" s="39"/>
      <c r="C251" s="227" t="s">
        <v>294</v>
      </c>
      <c r="D251" s="227" t="s">
        <v>137</v>
      </c>
      <c r="E251" s="228" t="s">
        <v>385</v>
      </c>
      <c r="F251" s="229" t="s">
        <v>386</v>
      </c>
      <c r="G251" s="230" t="s">
        <v>257</v>
      </c>
      <c r="H251" s="231">
        <v>14</v>
      </c>
      <c r="I251" s="232"/>
      <c r="J251" s="233">
        <f>ROUND(I251*H251,2)</f>
        <v>0</v>
      </c>
      <c r="K251" s="234"/>
      <c r="L251" s="44"/>
      <c r="M251" s="235" t="s">
        <v>1</v>
      </c>
      <c r="N251" s="236" t="s">
        <v>43</v>
      </c>
      <c r="O251" s="91"/>
      <c r="P251" s="237">
        <f>O251*H251</f>
        <v>0</v>
      </c>
      <c r="Q251" s="237">
        <v>0</v>
      </c>
      <c r="R251" s="237">
        <f>Q251*H251</f>
        <v>0</v>
      </c>
      <c r="S251" s="237">
        <v>0</v>
      </c>
      <c r="T251" s="23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9" t="s">
        <v>95</v>
      </c>
      <c r="AT251" s="239" t="s">
        <v>137</v>
      </c>
      <c r="AU251" s="239" t="s">
        <v>87</v>
      </c>
      <c r="AY251" s="17" t="s">
        <v>134</v>
      </c>
      <c r="BE251" s="240">
        <f>IF(N251="základní",J251,0)</f>
        <v>0</v>
      </c>
      <c r="BF251" s="240">
        <f>IF(N251="snížená",J251,0)</f>
        <v>0</v>
      </c>
      <c r="BG251" s="240">
        <f>IF(N251="zákl. přenesená",J251,0)</f>
        <v>0</v>
      </c>
      <c r="BH251" s="240">
        <f>IF(N251="sníž. přenesená",J251,0)</f>
        <v>0</v>
      </c>
      <c r="BI251" s="240">
        <f>IF(N251="nulová",J251,0)</f>
        <v>0</v>
      </c>
      <c r="BJ251" s="17" t="s">
        <v>85</v>
      </c>
      <c r="BK251" s="240">
        <f>ROUND(I251*H251,2)</f>
        <v>0</v>
      </c>
      <c r="BL251" s="17" t="s">
        <v>95</v>
      </c>
      <c r="BM251" s="239" t="s">
        <v>387</v>
      </c>
    </row>
    <row r="252" s="12" customFormat="1" ht="22.8" customHeight="1">
      <c r="A252" s="12"/>
      <c r="B252" s="211"/>
      <c r="C252" s="212"/>
      <c r="D252" s="213" t="s">
        <v>77</v>
      </c>
      <c r="E252" s="225" t="s">
        <v>98</v>
      </c>
      <c r="F252" s="225" t="s">
        <v>388</v>
      </c>
      <c r="G252" s="212"/>
      <c r="H252" s="212"/>
      <c r="I252" s="215"/>
      <c r="J252" s="226">
        <f>BK252</f>
        <v>0</v>
      </c>
      <c r="K252" s="212"/>
      <c r="L252" s="217"/>
      <c r="M252" s="218"/>
      <c r="N252" s="219"/>
      <c r="O252" s="219"/>
      <c r="P252" s="220">
        <f>SUM(P253:P303)</f>
        <v>0</v>
      </c>
      <c r="Q252" s="219"/>
      <c r="R252" s="220">
        <f>SUM(R253:R303)</f>
        <v>0</v>
      </c>
      <c r="S252" s="219"/>
      <c r="T252" s="221">
        <f>SUM(T253:T303)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2" t="s">
        <v>85</v>
      </c>
      <c r="AT252" s="223" t="s">
        <v>77</v>
      </c>
      <c r="AU252" s="223" t="s">
        <v>85</v>
      </c>
      <c r="AY252" s="222" t="s">
        <v>134</v>
      </c>
      <c r="BK252" s="224">
        <f>SUM(BK253:BK303)</f>
        <v>0</v>
      </c>
    </row>
    <row r="253" s="2" customFormat="1" ht="24.15" customHeight="1">
      <c r="A253" s="38"/>
      <c r="B253" s="39"/>
      <c r="C253" s="227" t="s">
        <v>389</v>
      </c>
      <c r="D253" s="227" t="s">
        <v>137</v>
      </c>
      <c r="E253" s="228" t="s">
        <v>390</v>
      </c>
      <c r="F253" s="229" t="s">
        <v>391</v>
      </c>
      <c r="G253" s="230" t="s">
        <v>209</v>
      </c>
      <c r="H253" s="231">
        <v>562</v>
      </c>
      <c r="I253" s="232"/>
      <c r="J253" s="233">
        <f>ROUND(I253*H253,2)</f>
        <v>0</v>
      </c>
      <c r="K253" s="234"/>
      <c r="L253" s="44"/>
      <c r="M253" s="235" t="s">
        <v>1</v>
      </c>
      <c r="N253" s="236" t="s">
        <v>43</v>
      </c>
      <c r="O253" s="91"/>
      <c r="P253" s="237">
        <f>O253*H253</f>
        <v>0</v>
      </c>
      <c r="Q253" s="237">
        <v>0</v>
      </c>
      <c r="R253" s="237">
        <f>Q253*H253</f>
        <v>0</v>
      </c>
      <c r="S253" s="237">
        <v>0</v>
      </c>
      <c r="T253" s="23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9" t="s">
        <v>95</v>
      </c>
      <c r="AT253" s="239" t="s">
        <v>137</v>
      </c>
      <c r="AU253" s="239" t="s">
        <v>87</v>
      </c>
      <c r="AY253" s="17" t="s">
        <v>134</v>
      </c>
      <c r="BE253" s="240">
        <f>IF(N253="základní",J253,0)</f>
        <v>0</v>
      </c>
      <c r="BF253" s="240">
        <f>IF(N253="snížená",J253,0)</f>
        <v>0</v>
      </c>
      <c r="BG253" s="240">
        <f>IF(N253="zákl. přenesená",J253,0)</f>
        <v>0</v>
      </c>
      <c r="BH253" s="240">
        <f>IF(N253="sníž. přenesená",J253,0)</f>
        <v>0</v>
      </c>
      <c r="BI253" s="240">
        <f>IF(N253="nulová",J253,0)</f>
        <v>0</v>
      </c>
      <c r="BJ253" s="17" t="s">
        <v>85</v>
      </c>
      <c r="BK253" s="240">
        <f>ROUND(I253*H253,2)</f>
        <v>0</v>
      </c>
      <c r="BL253" s="17" t="s">
        <v>95</v>
      </c>
      <c r="BM253" s="239" t="s">
        <v>392</v>
      </c>
    </row>
    <row r="254" s="15" customFormat="1">
      <c r="A254" s="15"/>
      <c r="B254" s="280"/>
      <c r="C254" s="281"/>
      <c r="D254" s="248" t="s">
        <v>188</v>
      </c>
      <c r="E254" s="282" t="s">
        <v>1</v>
      </c>
      <c r="F254" s="283" t="s">
        <v>393</v>
      </c>
      <c r="G254" s="281"/>
      <c r="H254" s="282" t="s">
        <v>1</v>
      </c>
      <c r="I254" s="284"/>
      <c r="J254" s="281"/>
      <c r="K254" s="281"/>
      <c r="L254" s="285"/>
      <c r="M254" s="286"/>
      <c r="N254" s="287"/>
      <c r="O254" s="287"/>
      <c r="P254" s="287"/>
      <c r="Q254" s="287"/>
      <c r="R254" s="287"/>
      <c r="S254" s="287"/>
      <c r="T254" s="288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9" t="s">
        <v>188</v>
      </c>
      <c r="AU254" s="289" t="s">
        <v>87</v>
      </c>
      <c r="AV254" s="15" t="s">
        <v>85</v>
      </c>
      <c r="AW254" s="15" t="s">
        <v>34</v>
      </c>
      <c r="AX254" s="15" t="s">
        <v>78</v>
      </c>
      <c r="AY254" s="289" t="s">
        <v>134</v>
      </c>
    </row>
    <row r="255" s="13" customFormat="1">
      <c r="A255" s="13"/>
      <c r="B255" s="246"/>
      <c r="C255" s="247"/>
      <c r="D255" s="248" t="s">
        <v>188</v>
      </c>
      <c r="E255" s="249" t="s">
        <v>1</v>
      </c>
      <c r="F255" s="250" t="s">
        <v>394</v>
      </c>
      <c r="G255" s="247"/>
      <c r="H255" s="251">
        <v>562</v>
      </c>
      <c r="I255" s="252"/>
      <c r="J255" s="247"/>
      <c r="K255" s="247"/>
      <c r="L255" s="253"/>
      <c r="M255" s="254"/>
      <c r="N255" s="255"/>
      <c r="O255" s="255"/>
      <c r="P255" s="255"/>
      <c r="Q255" s="255"/>
      <c r="R255" s="255"/>
      <c r="S255" s="255"/>
      <c r="T255" s="25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7" t="s">
        <v>188</v>
      </c>
      <c r="AU255" s="257" t="s">
        <v>87</v>
      </c>
      <c r="AV255" s="13" t="s">
        <v>87</v>
      </c>
      <c r="AW255" s="13" t="s">
        <v>34</v>
      </c>
      <c r="AX255" s="13" t="s">
        <v>78</v>
      </c>
      <c r="AY255" s="257" t="s">
        <v>134</v>
      </c>
    </row>
    <row r="256" s="14" customFormat="1">
      <c r="A256" s="14"/>
      <c r="B256" s="258"/>
      <c r="C256" s="259"/>
      <c r="D256" s="248" t="s">
        <v>188</v>
      </c>
      <c r="E256" s="260" t="s">
        <v>1</v>
      </c>
      <c r="F256" s="261" t="s">
        <v>190</v>
      </c>
      <c r="G256" s="259"/>
      <c r="H256" s="262">
        <v>562</v>
      </c>
      <c r="I256" s="263"/>
      <c r="J256" s="259"/>
      <c r="K256" s="259"/>
      <c r="L256" s="264"/>
      <c r="M256" s="265"/>
      <c r="N256" s="266"/>
      <c r="O256" s="266"/>
      <c r="P256" s="266"/>
      <c r="Q256" s="266"/>
      <c r="R256" s="266"/>
      <c r="S256" s="266"/>
      <c r="T256" s="26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8" t="s">
        <v>188</v>
      </c>
      <c r="AU256" s="268" t="s">
        <v>87</v>
      </c>
      <c r="AV256" s="14" t="s">
        <v>95</v>
      </c>
      <c r="AW256" s="14" t="s">
        <v>34</v>
      </c>
      <c r="AX256" s="14" t="s">
        <v>85</v>
      </c>
      <c r="AY256" s="268" t="s">
        <v>134</v>
      </c>
    </row>
    <row r="257" s="2" customFormat="1" ht="24.15" customHeight="1">
      <c r="A257" s="38"/>
      <c r="B257" s="39"/>
      <c r="C257" s="227" t="s">
        <v>298</v>
      </c>
      <c r="D257" s="227" t="s">
        <v>137</v>
      </c>
      <c r="E257" s="228" t="s">
        <v>395</v>
      </c>
      <c r="F257" s="229" t="s">
        <v>396</v>
      </c>
      <c r="G257" s="230" t="s">
        <v>209</v>
      </c>
      <c r="H257" s="231">
        <v>4252.1000000000004</v>
      </c>
      <c r="I257" s="232"/>
      <c r="J257" s="233">
        <f>ROUND(I257*H257,2)</f>
        <v>0</v>
      </c>
      <c r="K257" s="234"/>
      <c r="L257" s="44"/>
      <c r="M257" s="235" t="s">
        <v>1</v>
      </c>
      <c r="N257" s="236" t="s">
        <v>43</v>
      </c>
      <c r="O257" s="91"/>
      <c r="P257" s="237">
        <f>O257*H257</f>
        <v>0</v>
      </c>
      <c r="Q257" s="237">
        <v>0</v>
      </c>
      <c r="R257" s="237">
        <f>Q257*H257</f>
        <v>0</v>
      </c>
      <c r="S257" s="237">
        <v>0</v>
      </c>
      <c r="T257" s="23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9" t="s">
        <v>95</v>
      </c>
      <c r="AT257" s="239" t="s">
        <v>137</v>
      </c>
      <c r="AU257" s="239" t="s">
        <v>87</v>
      </c>
      <c r="AY257" s="17" t="s">
        <v>134</v>
      </c>
      <c r="BE257" s="240">
        <f>IF(N257="základní",J257,0)</f>
        <v>0</v>
      </c>
      <c r="BF257" s="240">
        <f>IF(N257="snížená",J257,0)</f>
        <v>0</v>
      </c>
      <c r="BG257" s="240">
        <f>IF(N257="zákl. přenesená",J257,0)</f>
        <v>0</v>
      </c>
      <c r="BH257" s="240">
        <f>IF(N257="sníž. přenesená",J257,0)</f>
        <v>0</v>
      </c>
      <c r="BI257" s="240">
        <f>IF(N257="nulová",J257,0)</f>
        <v>0</v>
      </c>
      <c r="BJ257" s="17" t="s">
        <v>85</v>
      </c>
      <c r="BK257" s="240">
        <f>ROUND(I257*H257,2)</f>
        <v>0</v>
      </c>
      <c r="BL257" s="17" t="s">
        <v>95</v>
      </c>
      <c r="BM257" s="239" t="s">
        <v>397</v>
      </c>
    </row>
    <row r="258" s="15" customFormat="1">
      <c r="A258" s="15"/>
      <c r="B258" s="280"/>
      <c r="C258" s="281"/>
      <c r="D258" s="248" t="s">
        <v>188</v>
      </c>
      <c r="E258" s="282" t="s">
        <v>1</v>
      </c>
      <c r="F258" s="283" t="s">
        <v>398</v>
      </c>
      <c r="G258" s="281"/>
      <c r="H258" s="282" t="s">
        <v>1</v>
      </c>
      <c r="I258" s="284"/>
      <c r="J258" s="281"/>
      <c r="K258" s="281"/>
      <c r="L258" s="285"/>
      <c r="M258" s="286"/>
      <c r="N258" s="287"/>
      <c r="O258" s="287"/>
      <c r="P258" s="287"/>
      <c r="Q258" s="287"/>
      <c r="R258" s="287"/>
      <c r="S258" s="287"/>
      <c r="T258" s="28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9" t="s">
        <v>188</v>
      </c>
      <c r="AU258" s="289" t="s">
        <v>87</v>
      </c>
      <c r="AV258" s="15" t="s">
        <v>85</v>
      </c>
      <c r="AW258" s="15" t="s">
        <v>34</v>
      </c>
      <c r="AX258" s="15" t="s">
        <v>78</v>
      </c>
      <c r="AY258" s="289" t="s">
        <v>134</v>
      </c>
    </row>
    <row r="259" s="15" customFormat="1">
      <c r="A259" s="15"/>
      <c r="B259" s="280"/>
      <c r="C259" s="281"/>
      <c r="D259" s="248" t="s">
        <v>188</v>
      </c>
      <c r="E259" s="282" t="s">
        <v>1</v>
      </c>
      <c r="F259" s="283" t="s">
        <v>399</v>
      </c>
      <c r="G259" s="281"/>
      <c r="H259" s="282" t="s">
        <v>1</v>
      </c>
      <c r="I259" s="284"/>
      <c r="J259" s="281"/>
      <c r="K259" s="281"/>
      <c r="L259" s="285"/>
      <c r="M259" s="286"/>
      <c r="N259" s="287"/>
      <c r="O259" s="287"/>
      <c r="P259" s="287"/>
      <c r="Q259" s="287"/>
      <c r="R259" s="287"/>
      <c r="S259" s="287"/>
      <c r="T259" s="288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89" t="s">
        <v>188</v>
      </c>
      <c r="AU259" s="289" t="s">
        <v>87</v>
      </c>
      <c r="AV259" s="15" t="s">
        <v>85</v>
      </c>
      <c r="AW259" s="15" t="s">
        <v>34</v>
      </c>
      <c r="AX259" s="15" t="s">
        <v>78</v>
      </c>
      <c r="AY259" s="289" t="s">
        <v>134</v>
      </c>
    </row>
    <row r="260" s="13" customFormat="1">
      <c r="A260" s="13"/>
      <c r="B260" s="246"/>
      <c r="C260" s="247"/>
      <c r="D260" s="248" t="s">
        <v>188</v>
      </c>
      <c r="E260" s="249" t="s">
        <v>1</v>
      </c>
      <c r="F260" s="250" t="s">
        <v>400</v>
      </c>
      <c r="G260" s="247"/>
      <c r="H260" s="251">
        <v>2105</v>
      </c>
      <c r="I260" s="252"/>
      <c r="J260" s="247"/>
      <c r="K260" s="247"/>
      <c r="L260" s="253"/>
      <c r="M260" s="254"/>
      <c r="N260" s="255"/>
      <c r="O260" s="255"/>
      <c r="P260" s="255"/>
      <c r="Q260" s="255"/>
      <c r="R260" s="255"/>
      <c r="S260" s="255"/>
      <c r="T260" s="25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7" t="s">
        <v>188</v>
      </c>
      <c r="AU260" s="257" t="s">
        <v>87</v>
      </c>
      <c r="AV260" s="13" t="s">
        <v>87</v>
      </c>
      <c r="AW260" s="13" t="s">
        <v>34</v>
      </c>
      <c r="AX260" s="13" t="s">
        <v>78</v>
      </c>
      <c r="AY260" s="257" t="s">
        <v>134</v>
      </c>
    </row>
    <row r="261" s="13" customFormat="1">
      <c r="A261" s="13"/>
      <c r="B261" s="246"/>
      <c r="C261" s="247"/>
      <c r="D261" s="248" t="s">
        <v>188</v>
      </c>
      <c r="E261" s="249" t="s">
        <v>1</v>
      </c>
      <c r="F261" s="250" t="s">
        <v>401</v>
      </c>
      <c r="G261" s="247"/>
      <c r="H261" s="251">
        <v>2147.0999999999999</v>
      </c>
      <c r="I261" s="252"/>
      <c r="J261" s="247"/>
      <c r="K261" s="247"/>
      <c r="L261" s="253"/>
      <c r="M261" s="254"/>
      <c r="N261" s="255"/>
      <c r="O261" s="255"/>
      <c r="P261" s="255"/>
      <c r="Q261" s="255"/>
      <c r="R261" s="255"/>
      <c r="S261" s="255"/>
      <c r="T261" s="25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7" t="s">
        <v>188</v>
      </c>
      <c r="AU261" s="257" t="s">
        <v>87</v>
      </c>
      <c r="AV261" s="13" t="s">
        <v>87</v>
      </c>
      <c r="AW261" s="13" t="s">
        <v>34</v>
      </c>
      <c r="AX261" s="13" t="s">
        <v>78</v>
      </c>
      <c r="AY261" s="257" t="s">
        <v>134</v>
      </c>
    </row>
    <row r="262" s="14" customFormat="1">
      <c r="A262" s="14"/>
      <c r="B262" s="258"/>
      <c r="C262" s="259"/>
      <c r="D262" s="248" t="s">
        <v>188</v>
      </c>
      <c r="E262" s="260" t="s">
        <v>1</v>
      </c>
      <c r="F262" s="261" t="s">
        <v>190</v>
      </c>
      <c r="G262" s="259"/>
      <c r="H262" s="262">
        <v>4252.1000000000004</v>
      </c>
      <c r="I262" s="263"/>
      <c r="J262" s="259"/>
      <c r="K262" s="259"/>
      <c r="L262" s="264"/>
      <c r="M262" s="265"/>
      <c r="N262" s="266"/>
      <c r="O262" s="266"/>
      <c r="P262" s="266"/>
      <c r="Q262" s="266"/>
      <c r="R262" s="266"/>
      <c r="S262" s="266"/>
      <c r="T262" s="26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8" t="s">
        <v>188</v>
      </c>
      <c r="AU262" s="268" t="s">
        <v>87</v>
      </c>
      <c r="AV262" s="14" t="s">
        <v>95</v>
      </c>
      <c r="AW262" s="14" t="s">
        <v>34</v>
      </c>
      <c r="AX262" s="14" t="s">
        <v>85</v>
      </c>
      <c r="AY262" s="268" t="s">
        <v>134</v>
      </c>
    </row>
    <row r="263" s="2" customFormat="1" ht="24.15" customHeight="1">
      <c r="A263" s="38"/>
      <c r="B263" s="39"/>
      <c r="C263" s="227" t="s">
        <v>402</v>
      </c>
      <c r="D263" s="227" t="s">
        <v>137</v>
      </c>
      <c r="E263" s="228" t="s">
        <v>403</v>
      </c>
      <c r="F263" s="229" t="s">
        <v>404</v>
      </c>
      <c r="G263" s="230" t="s">
        <v>209</v>
      </c>
      <c r="H263" s="231">
        <v>1780</v>
      </c>
      <c r="I263" s="232"/>
      <c r="J263" s="233">
        <f>ROUND(I263*H263,2)</f>
        <v>0</v>
      </c>
      <c r="K263" s="234"/>
      <c r="L263" s="44"/>
      <c r="M263" s="235" t="s">
        <v>1</v>
      </c>
      <c r="N263" s="236" t="s">
        <v>43</v>
      </c>
      <c r="O263" s="91"/>
      <c r="P263" s="237">
        <f>O263*H263</f>
        <v>0</v>
      </c>
      <c r="Q263" s="237">
        <v>0</v>
      </c>
      <c r="R263" s="237">
        <f>Q263*H263</f>
        <v>0</v>
      </c>
      <c r="S263" s="237">
        <v>0</v>
      </c>
      <c r="T263" s="23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9" t="s">
        <v>95</v>
      </c>
      <c r="AT263" s="239" t="s">
        <v>137</v>
      </c>
      <c r="AU263" s="239" t="s">
        <v>87</v>
      </c>
      <c r="AY263" s="17" t="s">
        <v>134</v>
      </c>
      <c r="BE263" s="240">
        <f>IF(N263="základní",J263,0)</f>
        <v>0</v>
      </c>
      <c r="BF263" s="240">
        <f>IF(N263="snížená",J263,0)</f>
        <v>0</v>
      </c>
      <c r="BG263" s="240">
        <f>IF(N263="zákl. přenesená",J263,0)</f>
        <v>0</v>
      </c>
      <c r="BH263" s="240">
        <f>IF(N263="sníž. přenesená",J263,0)</f>
        <v>0</v>
      </c>
      <c r="BI263" s="240">
        <f>IF(N263="nulová",J263,0)</f>
        <v>0</v>
      </c>
      <c r="BJ263" s="17" t="s">
        <v>85</v>
      </c>
      <c r="BK263" s="240">
        <f>ROUND(I263*H263,2)</f>
        <v>0</v>
      </c>
      <c r="BL263" s="17" t="s">
        <v>95</v>
      </c>
      <c r="BM263" s="239" t="s">
        <v>405</v>
      </c>
    </row>
    <row r="264" s="15" customFormat="1">
      <c r="A264" s="15"/>
      <c r="B264" s="280"/>
      <c r="C264" s="281"/>
      <c r="D264" s="248" t="s">
        <v>188</v>
      </c>
      <c r="E264" s="282" t="s">
        <v>1</v>
      </c>
      <c r="F264" s="283" t="s">
        <v>406</v>
      </c>
      <c r="G264" s="281"/>
      <c r="H264" s="282" t="s">
        <v>1</v>
      </c>
      <c r="I264" s="284"/>
      <c r="J264" s="281"/>
      <c r="K264" s="281"/>
      <c r="L264" s="285"/>
      <c r="M264" s="286"/>
      <c r="N264" s="287"/>
      <c r="O264" s="287"/>
      <c r="P264" s="287"/>
      <c r="Q264" s="287"/>
      <c r="R264" s="287"/>
      <c r="S264" s="287"/>
      <c r="T264" s="28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89" t="s">
        <v>188</v>
      </c>
      <c r="AU264" s="289" t="s">
        <v>87</v>
      </c>
      <c r="AV264" s="15" t="s">
        <v>85</v>
      </c>
      <c r="AW264" s="15" t="s">
        <v>34</v>
      </c>
      <c r="AX264" s="15" t="s">
        <v>78</v>
      </c>
      <c r="AY264" s="289" t="s">
        <v>134</v>
      </c>
    </row>
    <row r="265" s="13" customFormat="1">
      <c r="A265" s="13"/>
      <c r="B265" s="246"/>
      <c r="C265" s="247"/>
      <c r="D265" s="248" t="s">
        <v>188</v>
      </c>
      <c r="E265" s="249" t="s">
        <v>1</v>
      </c>
      <c r="F265" s="250" t="s">
        <v>407</v>
      </c>
      <c r="G265" s="247"/>
      <c r="H265" s="251">
        <v>1780</v>
      </c>
      <c r="I265" s="252"/>
      <c r="J265" s="247"/>
      <c r="K265" s="247"/>
      <c r="L265" s="253"/>
      <c r="M265" s="254"/>
      <c r="N265" s="255"/>
      <c r="O265" s="255"/>
      <c r="P265" s="255"/>
      <c r="Q265" s="255"/>
      <c r="R265" s="255"/>
      <c r="S265" s="255"/>
      <c r="T265" s="25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7" t="s">
        <v>188</v>
      </c>
      <c r="AU265" s="257" t="s">
        <v>87</v>
      </c>
      <c r="AV265" s="13" t="s">
        <v>87</v>
      </c>
      <c r="AW265" s="13" t="s">
        <v>34</v>
      </c>
      <c r="AX265" s="13" t="s">
        <v>78</v>
      </c>
      <c r="AY265" s="257" t="s">
        <v>134</v>
      </c>
    </row>
    <row r="266" s="14" customFormat="1">
      <c r="A266" s="14"/>
      <c r="B266" s="258"/>
      <c r="C266" s="259"/>
      <c r="D266" s="248" t="s">
        <v>188</v>
      </c>
      <c r="E266" s="260" t="s">
        <v>1</v>
      </c>
      <c r="F266" s="261" t="s">
        <v>190</v>
      </c>
      <c r="G266" s="259"/>
      <c r="H266" s="262">
        <v>1780</v>
      </c>
      <c r="I266" s="263"/>
      <c r="J266" s="259"/>
      <c r="K266" s="259"/>
      <c r="L266" s="264"/>
      <c r="M266" s="265"/>
      <c r="N266" s="266"/>
      <c r="O266" s="266"/>
      <c r="P266" s="266"/>
      <c r="Q266" s="266"/>
      <c r="R266" s="266"/>
      <c r="S266" s="266"/>
      <c r="T266" s="26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8" t="s">
        <v>188</v>
      </c>
      <c r="AU266" s="268" t="s">
        <v>87</v>
      </c>
      <c r="AV266" s="14" t="s">
        <v>95</v>
      </c>
      <c r="AW266" s="14" t="s">
        <v>34</v>
      </c>
      <c r="AX266" s="14" t="s">
        <v>85</v>
      </c>
      <c r="AY266" s="268" t="s">
        <v>134</v>
      </c>
    </row>
    <row r="267" s="2" customFormat="1" ht="33" customHeight="1">
      <c r="A267" s="38"/>
      <c r="B267" s="39"/>
      <c r="C267" s="227" t="s">
        <v>301</v>
      </c>
      <c r="D267" s="227" t="s">
        <v>137</v>
      </c>
      <c r="E267" s="228" t="s">
        <v>408</v>
      </c>
      <c r="F267" s="229" t="s">
        <v>409</v>
      </c>
      <c r="G267" s="230" t="s">
        <v>209</v>
      </c>
      <c r="H267" s="231">
        <v>9</v>
      </c>
      <c r="I267" s="232"/>
      <c r="J267" s="233">
        <f>ROUND(I267*H267,2)</f>
        <v>0</v>
      </c>
      <c r="K267" s="234"/>
      <c r="L267" s="44"/>
      <c r="M267" s="235" t="s">
        <v>1</v>
      </c>
      <c r="N267" s="236" t="s">
        <v>43</v>
      </c>
      <c r="O267" s="91"/>
      <c r="P267" s="237">
        <f>O267*H267</f>
        <v>0</v>
      </c>
      <c r="Q267" s="237">
        <v>0</v>
      </c>
      <c r="R267" s="237">
        <f>Q267*H267</f>
        <v>0</v>
      </c>
      <c r="S267" s="237">
        <v>0</v>
      </c>
      <c r="T267" s="23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9" t="s">
        <v>95</v>
      </c>
      <c r="AT267" s="239" t="s">
        <v>137</v>
      </c>
      <c r="AU267" s="239" t="s">
        <v>87</v>
      </c>
      <c r="AY267" s="17" t="s">
        <v>134</v>
      </c>
      <c r="BE267" s="240">
        <f>IF(N267="základní",J267,0)</f>
        <v>0</v>
      </c>
      <c r="BF267" s="240">
        <f>IF(N267="snížená",J267,0)</f>
        <v>0</v>
      </c>
      <c r="BG267" s="240">
        <f>IF(N267="zákl. přenesená",J267,0)</f>
        <v>0</v>
      </c>
      <c r="BH267" s="240">
        <f>IF(N267="sníž. přenesená",J267,0)</f>
        <v>0</v>
      </c>
      <c r="BI267" s="240">
        <f>IF(N267="nulová",J267,0)</f>
        <v>0</v>
      </c>
      <c r="BJ267" s="17" t="s">
        <v>85</v>
      </c>
      <c r="BK267" s="240">
        <f>ROUND(I267*H267,2)</f>
        <v>0</v>
      </c>
      <c r="BL267" s="17" t="s">
        <v>95</v>
      </c>
      <c r="BM267" s="239" t="s">
        <v>410</v>
      </c>
    </row>
    <row r="268" s="15" customFormat="1">
      <c r="A268" s="15"/>
      <c r="B268" s="280"/>
      <c r="C268" s="281"/>
      <c r="D268" s="248" t="s">
        <v>188</v>
      </c>
      <c r="E268" s="282" t="s">
        <v>1</v>
      </c>
      <c r="F268" s="283" t="s">
        <v>411</v>
      </c>
      <c r="G268" s="281"/>
      <c r="H268" s="282" t="s">
        <v>1</v>
      </c>
      <c r="I268" s="284"/>
      <c r="J268" s="281"/>
      <c r="K268" s="281"/>
      <c r="L268" s="285"/>
      <c r="M268" s="286"/>
      <c r="N268" s="287"/>
      <c r="O268" s="287"/>
      <c r="P268" s="287"/>
      <c r="Q268" s="287"/>
      <c r="R268" s="287"/>
      <c r="S268" s="287"/>
      <c r="T268" s="28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9" t="s">
        <v>188</v>
      </c>
      <c r="AU268" s="289" t="s">
        <v>87</v>
      </c>
      <c r="AV268" s="15" t="s">
        <v>85</v>
      </c>
      <c r="AW268" s="15" t="s">
        <v>34</v>
      </c>
      <c r="AX268" s="15" t="s">
        <v>78</v>
      </c>
      <c r="AY268" s="289" t="s">
        <v>134</v>
      </c>
    </row>
    <row r="269" s="13" customFormat="1">
      <c r="A269" s="13"/>
      <c r="B269" s="246"/>
      <c r="C269" s="247"/>
      <c r="D269" s="248" t="s">
        <v>188</v>
      </c>
      <c r="E269" s="249" t="s">
        <v>1</v>
      </c>
      <c r="F269" s="250" t="s">
        <v>412</v>
      </c>
      <c r="G269" s="247"/>
      <c r="H269" s="251">
        <v>9</v>
      </c>
      <c r="I269" s="252"/>
      <c r="J269" s="247"/>
      <c r="K269" s="247"/>
      <c r="L269" s="253"/>
      <c r="M269" s="254"/>
      <c r="N269" s="255"/>
      <c r="O269" s="255"/>
      <c r="P269" s="255"/>
      <c r="Q269" s="255"/>
      <c r="R269" s="255"/>
      <c r="S269" s="255"/>
      <c r="T269" s="25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7" t="s">
        <v>188</v>
      </c>
      <c r="AU269" s="257" t="s">
        <v>87</v>
      </c>
      <c r="AV269" s="13" t="s">
        <v>87</v>
      </c>
      <c r="AW269" s="13" t="s">
        <v>34</v>
      </c>
      <c r="AX269" s="13" t="s">
        <v>78</v>
      </c>
      <c r="AY269" s="257" t="s">
        <v>134</v>
      </c>
    </row>
    <row r="270" s="14" customFormat="1">
      <c r="A270" s="14"/>
      <c r="B270" s="258"/>
      <c r="C270" s="259"/>
      <c r="D270" s="248" t="s">
        <v>188</v>
      </c>
      <c r="E270" s="260" t="s">
        <v>1</v>
      </c>
      <c r="F270" s="261" t="s">
        <v>190</v>
      </c>
      <c r="G270" s="259"/>
      <c r="H270" s="262">
        <v>9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8" t="s">
        <v>188</v>
      </c>
      <c r="AU270" s="268" t="s">
        <v>87</v>
      </c>
      <c r="AV270" s="14" t="s">
        <v>95</v>
      </c>
      <c r="AW270" s="14" t="s">
        <v>34</v>
      </c>
      <c r="AX270" s="14" t="s">
        <v>85</v>
      </c>
      <c r="AY270" s="268" t="s">
        <v>134</v>
      </c>
    </row>
    <row r="271" s="2" customFormat="1" ht="49.05" customHeight="1">
      <c r="A271" s="38"/>
      <c r="B271" s="39"/>
      <c r="C271" s="227" t="s">
        <v>413</v>
      </c>
      <c r="D271" s="227" t="s">
        <v>137</v>
      </c>
      <c r="E271" s="228" t="s">
        <v>414</v>
      </c>
      <c r="F271" s="229" t="s">
        <v>415</v>
      </c>
      <c r="G271" s="230" t="s">
        <v>209</v>
      </c>
      <c r="H271" s="231">
        <v>2105</v>
      </c>
      <c r="I271" s="232"/>
      <c r="J271" s="233">
        <f>ROUND(I271*H271,2)</f>
        <v>0</v>
      </c>
      <c r="K271" s="234"/>
      <c r="L271" s="44"/>
      <c r="M271" s="235" t="s">
        <v>1</v>
      </c>
      <c r="N271" s="236" t="s">
        <v>43</v>
      </c>
      <c r="O271" s="91"/>
      <c r="P271" s="237">
        <f>O271*H271</f>
        <v>0</v>
      </c>
      <c r="Q271" s="237">
        <v>0</v>
      </c>
      <c r="R271" s="237">
        <f>Q271*H271</f>
        <v>0</v>
      </c>
      <c r="S271" s="237">
        <v>0</v>
      </c>
      <c r="T271" s="23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9" t="s">
        <v>95</v>
      </c>
      <c r="AT271" s="239" t="s">
        <v>137</v>
      </c>
      <c r="AU271" s="239" t="s">
        <v>87</v>
      </c>
      <c r="AY271" s="17" t="s">
        <v>134</v>
      </c>
      <c r="BE271" s="240">
        <f>IF(N271="základní",J271,0)</f>
        <v>0</v>
      </c>
      <c r="BF271" s="240">
        <f>IF(N271="snížená",J271,0)</f>
        <v>0</v>
      </c>
      <c r="BG271" s="240">
        <f>IF(N271="zákl. přenesená",J271,0)</f>
        <v>0</v>
      </c>
      <c r="BH271" s="240">
        <f>IF(N271="sníž. přenesená",J271,0)</f>
        <v>0</v>
      </c>
      <c r="BI271" s="240">
        <f>IF(N271="nulová",J271,0)</f>
        <v>0</v>
      </c>
      <c r="BJ271" s="17" t="s">
        <v>85</v>
      </c>
      <c r="BK271" s="240">
        <f>ROUND(I271*H271,2)</f>
        <v>0</v>
      </c>
      <c r="BL271" s="17" t="s">
        <v>95</v>
      </c>
      <c r="BM271" s="239" t="s">
        <v>416</v>
      </c>
    </row>
    <row r="272" s="15" customFormat="1">
      <c r="A272" s="15"/>
      <c r="B272" s="280"/>
      <c r="C272" s="281"/>
      <c r="D272" s="248" t="s">
        <v>188</v>
      </c>
      <c r="E272" s="282" t="s">
        <v>1</v>
      </c>
      <c r="F272" s="283" t="s">
        <v>399</v>
      </c>
      <c r="G272" s="281"/>
      <c r="H272" s="282" t="s">
        <v>1</v>
      </c>
      <c r="I272" s="284"/>
      <c r="J272" s="281"/>
      <c r="K272" s="281"/>
      <c r="L272" s="285"/>
      <c r="M272" s="286"/>
      <c r="N272" s="287"/>
      <c r="O272" s="287"/>
      <c r="P272" s="287"/>
      <c r="Q272" s="287"/>
      <c r="R272" s="287"/>
      <c r="S272" s="287"/>
      <c r="T272" s="28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89" t="s">
        <v>188</v>
      </c>
      <c r="AU272" s="289" t="s">
        <v>87</v>
      </c>
      <c r="AV272" s="15" t="s">
        <v>85</v>
      </c>
      <c r="AW272" s="15" t="s">
        <v>34</v>
      </c>
      <c r="AX272" s="15" t="s">
        <v>78</v>
      </c>
      <c r="AY272" s="289" t="s">
        <v>134</v>
      </c>
    </row>
    <row r="273" s="13" customFormat="1">
      <c r="A273" s="13"/>
      <c r="B273" s="246"/>
      <c r="C273" s="247"/>
      <c r="D273" s="248" t="s">
        <v>188</v>
      </c>
      <c r="E273" s="249" t="s">
        <v>1</v>
      </c>
      <c r="F273" s="250" t="s">
        <v>400</v>
      </c>
      <c r="G273" s="247"/>
      <c r="H273" s="251">
        <v>2105</v>
      </c>
      <c r="I273" s="252"/>
      <c r="J273" s="247"/>
      <c r="K273" s="247"/>
      <c r="L273" s="253"/>
      <c r="M273" s="254"/>
      <c r="N273" s="255"/>
      <c r="O273" s="255"/>
      <c r="P273" s="255"/>
      <c r="Q273" s="255"/>
      <c r="R273" s="255"/>
      <c r="S273" s="255"/>
      <c r="T273" s="25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7" t="s">
        <v>188</v>
      </c>
      <c r="AU273" s="257" t="s">
        <v>87</v>
      </c>
      <c r="AV273" s="13" t="s">
        <v>87</v>
      </c>
      <c r="AW273" s="13" t="s">
        <v>34</v>
      </c>
      <c r="AX273" s="13" t="s">
        <v>78</v>
      </c>
      <c r="AY273" s="257" t="s">
        <v>134</v>
      </c>
    </row>
    <row r="274" s="14" customFormat="1">
      <c r="A274" s="14"/>
      <c r="B274" s="258"/>
      <c r="C274" s="259"/>
      <c r="D274" s="248" t="s">
        <v>188</v>
      </c>
      <c r="E274" s="260" t="s">
        <v>1</v>
      </c>
      <c r="F274" s="261" t="s">
        <v>190</v>
      </c>
      <c r="G274" s="259"/>
      <c r="H274" s="262">
        <v>2105</v>
      </c>
      <c r="I274" s="263"/>
      <c r="J274" s="259"/>
      <c r="K274" s="259"/>
      <c r="L274" s="264"/>
      <c r="M274" s="265"/>
      <c r="N274" s="266"/>
      <c r="O274" s="266"/>
      <c r="P274" s="266"/>
      <c r="Q274" s="266"/>
      <c r="R274" s="266"/>
      <c r="S274" s="266"/>
      <c r="T274" s="26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8" t="s">
        <v>188</v>
      </c>
      <c r="AU274" s="268" t="s">
        <v>87</v>
      </c>
      <c r="AV274" s="14" t="s">
        <v>95</v>
      </c>
      <c r="AW274" s="14" t="s">
        <v>34</v>
      </c>
      <c r="AX274" s="14" t="s">
        <v>85</v>
      </c>
      <c r="AY274" s="268" t="s">
        <v>134</v>
      </c>
    </row>
    <row r="275" s="2" customFormat="1" ht="24.15" customHeight="1">
      <c r="A275" s="38"/>
      <c r="B275" s="39"/>
      <c r="C275" s="227" t="s">
        <v>305</v>
      </c>
      <c r="D275" s="227" t="s">
        <v>137</v>
      </c>
      <c r="E275" s="228" t="s">
        <v>417</v>
      </c>
      <c r="F275" s="229" t="s">
        <v>418</v>
      </c>
      <c r="G275" s="230" t="s">
        <v>187</v>
      </c>
      <c r="H275" s="231">
        <v>5</v>
      </c>
      <c r="I275" s="232"/>
      <c r="J275" s="233">
        <f>ROUND(I275*H275,2)</f>
        <v>0</v>
      </c>
      <c r="K275" s="234"/>
      <c r="L275" s="44"/>
      <c r="M275" s="235" t="s">
        <v>1</v>
      </c>
      <c r="N275" s="236" t="s">
        <v>43</v>
      </c>
      <c r="O275" s="91"/>
      <c r="P275" s="237">
        <f>O275*H275</f>
        <v>0</v>
      </c>
      <c r="Q275" s="237">
        <v>0</v>
      </c>
      <c r="R275" s="237">
        <f>Q275*H275</f>
        <v>0</v>
      </c>
      <c r="S275" s="237">
        <v>0</v>
      </c>
      <c r="T275" s="23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9" t="s">
        <v>95</v>
      </c>
      <c r="AT275" s="239" t="s">
        <v>137</v>
      </c>
      <c r="AU275" s="239" t="s">
        <v>87</v>
      </c>
      <c r="AY275" s="17" t="s">
        <v>134</v>
      </c>
      <c r="BE275" s="240">
        <f>IF(N275="základní",J275,0)</f>
        <v>0</v>
      </c>
      <c r="BF275" s="240">
        <f>IF(N275="snížená",J275,0)</f>
        <v>0</v>
      </c>
      <c r="BG275" s="240">
        <f>IF(N275="zákl. přenesená",J275,0)</f>
        <v>0</v>
      </c>
      <c r="BH275" s="240">
        <f>IF(N275="sníž. přenesená",J275,0)</f>
        <v>0</v>
      </c>
      <c r="BI275" s="240">
        <f>IF(N275="nulová",J275,0)</f>
        <v>0</v>
      </c>
      <c r="BJ275" s="17" t="s">
        <v>85</v>
      </c>
      <c r="BK275" s="240">
        <f>ROUND(I275*H275,2)</f>
        <v>0</v>
      </c>
      <c r="BL275" s="17" t="s">
        <v>95</v>
      </c>
      <c r="BM275" s="239" t="s">
        <v>419</v>
      </c>
    </row>
    <row r="276" s="2" customFormat="1" ht="24.15" customHeight="1">
      <c r="A276" s="38"/>
      <c r="B276" s="39"/>
      <c r="C276" s="227" t="s">
        <v>420</v>
      </c>
      <c r="D276" s="227" t="s">
        <v>137</v>
      </c>
      <c r="E276" s="228" t="s">
        <v>421</v>
      </c>
      <c r="F276" s="229" t="s">
        <v>422</v>
      </c>
      <c r="G276" s="230" t="s">
        <v>209</v>
      </c>
      <c r="H276" s="231">
        <v>120</v>
      </c>
      <c r="I276" s="232"/>
      <c r="J276" s="233">
        <f>ROUND(I276*H276,2)</f>
        <v>0</v>
      </c>
      <c r="K276" s="234"/>
      <c r="L276" s="44"/>
      <c r="M276" s="235" t="s">
        <v>1</v>
      </c>
      <c r="N276" s="236" t="s">
        <v>43</v>
      </c>
      <c r="O276" s="91"/>
      <c r="P276" s="237">
        <f>O276*H276</f>
        <v>0</v>
      </c>
      <c r="Q276" s="237">
        <v>0</v>
      </c>
      <c r="R276" s="237">
        <f>Q276*H276</f>
        <v>0</v>
      </c>
      <c r="S276" s="237">
        <v>0</v>
      </c>
      <c r="T276" s="23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9" t="s">
        <v>95</v>
      </c>
      <c r="AT276" s="239" t="s">
        <v>137</v>
      </c>
      <c r="AU276" s="239" t="s">
        <v>87</v>
      </c>
      <c r="AY276" s="17" t="s">
        <v>134</v>
      </c>
      <c r="BE276" s="240">
        <f>IF(N276="základní",J276,0)</f>
        <v>0</v>
      </c>
      <c r="BF276" s="240">
        <f>IF(N276="snížená",J276,0)</f>
        <v>0</v>
      </c>
      <c r="BG276" s="240">
        <f>IF(N276="zákl. přenesená",J276,0)</f>
        <v>0</v>
      </c>
      <c r="BH276" s="240">
        <f>IF(N276="sníž. přenesená",J276,0)</f>
        <v>0</v>
      </c>
      <c r="BI276" s="240">
        <f>IF(N276="nulová",J276,0)</f>
        <v>0</v>
      </c>
      <c r="BJ276" s="17" t="s">
        <v>85</v>
      </c>
      <c r="BK276" s="240">
        <f>ROUND(I276*H276,2)</f>
        <v>0</v>
      </c>
      <c r="BL276" s="17" t="s">
        <v>95</v>
      </c>
      <c r="BM276" s="239" t="s">
        <v>423</v>
      </c>
    </row>
    <row r="277" s="2" customFormat="1" ht="24.15" customHeight="1">
      <c r="A277" s="38"/>
      <c r="B277" s="39"/>
      <c r="C277" s="227" t="s">
        <v>309</v>
      </c>
      <c r="D277" s="227" t="s">
        <v>137</v>
      </c>
      <c r="E277" s="228" t="s">
        <v>424</v>
      </c>
      <c r="F277" s="229" t="s">
        <v>425</v>
      </c>
      <c r="G277" s="230" t="s">
        <v>209</v>
      </c>
      <c r="H277" s="231">
        <v>2105</v>
      </c>
      <c r="I277" s="232"/>
      <c r="J277" s="233">
        <f>ROUND(I277*H277,2)</f>
        <v>0</v>
      </c>
      <c r="K277" s="234"/>
      <c r="L277" s="44"/>
      <c r="M277" s="235" t="s">
        <v>1</v>
      </c>
      <c r="N277" s="236" t="s">
        <v>43</v>
      </c>
      <c r="O277" s="91"/>
      <c r="P277" s="237">
        <f>O277*H277</f>
        <v>0</v>
      </c>
      <c r="Q277" s="237">
        <v>0</v>
      </c>
      <c r="R277" s="237">
        <f>Q277*H277</f>
        <v>0</v>
      </c>
      <c r="S277" s="237">
        <v>0</v>
      </c>
      <c r="T277" s="23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9" t="s">
        <v>95</v>
      </c>
      <c r="AT277" s="239" t="s">
        <v>137</v>
      </c>
      <c r="AU277" s="239" t="s">
        <v>87</v>
      </c>
      <c r="AY277" s="17" t="s">
        <v>134</v>
      </c>
      <c r="BE277" s="240">
        <f>IF(N277="základní",J277,0)</f>
        <v>0</v>
      </c>
      <c r="BF277" s="240">
        <f>IF(N277="snížená",J277,0)</f>
        <v>0</v>
      </c>
      <c r="BG277" s="240">
        <f>IF(N277="zákl. přenesená",J277,0)</f>
        <v>0</v>
      </c>
      <c r="BH277" s="240">
        <f>IF(N277="sníž. přenesená",J277,0)</f>
        <v>0</v>
      </c>
      <c r="BI277" s="240">
        <f>IF(N277="nulová",J277,0)</f>
        <v>0</v>
      </c>
      <c r="BJ277" s="17" t="s">
        <v>85</v>
      </c>
      <c r="BK277" s="240">
        <f>ROUND(I277*H277,2)</f>
        <v>0</v>
      </c>
      <c r="BL277" s="17" t="s">
        <v>95</v>
      </c>
      <c r="BM277" s="239" t="s">
        <v>426</v>
      </c>
    </row>
    <row r="278" s="2" customFormat="1" ht="24.15" customHeight="1">
      <c r="A278" s="38"/>
      <c r="B278" s="39"/>
      <c r="C278" s="227" t="s">
        <v>427</v>
      </c>
      <c r="D278" s="227" t="s">
        <v>137</v>
      </c>
      <c r="E278" s="228" t="s">
        <v>428</v>
      </c>
      <c r="F278" s="229" t="s">
        <v>429</v>
      </c>
      <c r="G278" s="230" t="s">
        <v>209</v>
      </c>
      <c r="H278" s="231">
        <v>2105</v>
      </c>
      <c r="I278" s="232"/>
      <c r="J278" s="233">
        <f>ROUND(I278*H278,2)</f>
        <v>0</v>
      </c>
      <c r="K278" s="234"/>
      <c r="L278" s="44"/>
      <c r="M278" s="235" t="s">
        <v>1</v>
      </c>
      <c r="N278" s="236" t="s">
        <v>43</v>
      </c>
      <c r="O278" s="91"/>
      <c r="P278" s="237">
        <f>O278*H278</f>
        <v>0</v>
      </c>
      <c r="Q278" s="237">
        <v>0</v>
      </c>
      <c r="R278" s="237">
        <f>Q278*H278</f>
        <v>0</v>
      </c>
      <c r="S278" s="237">
        <v>0</v>
      </c>
      <c r="T278" s="23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9" t="s">
        <v>95</v>
      </c>
      <c r="AT278" s="239" t="s">
        <v>137</v>
      </c>
      <c r="AU278" s="239" t="s">
        <v>87</v>
      </c>
      <c r="AY278" s="17" t="s">
        <v>134</v>
      </c>
      <c r="BE278" s="240">
        <f>IF(N278="základní",J278,0)</f>
        <v>0</v>
      </c>
      <c r="BF278" s="240">
        <f>IF(N278="snížená",J278,0)</f>
        <v>0</v>
      </c>
      <c r="BG278" s="240">
        <f>IF(N278="zákl. přenesená",J278,0)</f>
        <v>0</v>
      </c>
      <c r="BH278" s="240">
        <f>IF(N278="sníž. přenesená",J278,0)</f>
        <v>0</v>
      </c>
      <c r="BI278" s="240">
        <f>IF(N278="nulová",J278,0)</f>
        <v>0</v>
      </c>
      <c r="BJ278" s="17" t="s">
        <v>85</v>
      </c>
      <c r="BK278" s="240">
        <f>ROUND(I278*H278,2)</f>
        <v>0</v>
      </c>
      <c r="BL278" s="17" t="s">
        <v>95</v>
      </c>
      <c r="BM278" s="239" t="s">
        <v>430</v>
      </c>
    </row>
    <row r="279" s="2" customFormat="1" ht="44.25" customHeight="1">
      <c r="A279" s="38"/>
      <c r="B279" s="39"/>
      <c r="C279" s="227" t="s">
        <v>313</v>
      </c>
      <c r="D279" s="227" t="s">
        <v>137</v>
      </c>
      <c r="E279" s="228" t="s">
        <v>431</v>
      </c>
      <c r="F279" s="229" t="s">
        <v>432</v>
      </c>
      <c r="G279" s="230" t="s">
        <v>209</v>
      </c>
      <c r="H279" s="231">
        <v>9</v>
      </c>
      <c r="I279" s="232"/>
      <c r="J279" s="233">
        <f>ROUND(I279*H279,2)</f>
        <v>0</v>
      </c>
      <c r="K279" s="234"/>
      <c r="L279" s="44"/>
      <c r="M279" s="235" t="s">
        <v>1</v>
      </c>
      <c r="N279" s="236" t="s">
        <v>43</v>
      </c>
      <c r="O279" s="91"/>
      <c r="P279" s="237">
        <f>O279*H279</f>
        <v>0</v>
      </c>
      <c r="Q279" s="237">
        <v>0</v>
      </c>
      <c r="R279" s="237">
        <f>Q279*H279</f>
        <v>0</v>
      </c>
      <c r="S279" s="237">
        <v>0</v>
      </c>
      <c r="T279" s="23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9" t="s">
        <v>95</v>
      </c>
      <c r="AT279" s="239" t="s">
        <v>137</v>
      </c>
      <c r="AU279" s="239" t="s">
        <v>87</v>
      </c>
      <c r="AY279" s="17" t="s">
        <v>134</v>
      </c>
      <c r="BE279" s="240">
        <f>IF(N279="základní",J279,0)</f>
        <v>0</v>
      </c>
      <c r="BF279" s="240">
        <f>IF(N279="snížená",J279,0)</f>
        <v>0</v>
      </c>
      <c r="BG279" s="240">
        <f>IF(N279="zákl. přenesená",J279,0)</f>
        <v>0</v>
      </c>
      <c r="BH279" s="240">
        <f>IF(N279="sníž. přenesená",J279,0)</f>
        <v>0</v>
      </c>
      <c r="BI279" s="240">
        <f>IF(N279="nulová",J279,0)</f>
        <v>0</v>
      </c>
      <c r="BJ279" s="17" t="s">
        <v>85</v>
      </c>
      <c r="BK279" s="240">
        <f>ROUND(I279*H279,2)</f>
        <v>0</v>
      </c>
      <c r="BL279" s="17" t="s">
        <v>95</v>
      </c>
      <c r="BM279" s="239" t="s">
        <v>433</v>
      </c>
    </row>
    <row r="280" s="15" customFormat="1">
      <c r="A280" s="15"/>
      <c r="B280" s="280"/>
      <c r="C280" s="281"/>
      <c r="D280" s="248" t="s">
        <v>188</v>
      </c>
      <c r="E280" s="282" t="s">
        <v>1</v>
      </c>
      <c r="F280" s="283" t="s">
        <v>434</v>
      </c>
      <c r="G280" s="281"/>
      <c r="H280" s="282" t="s">
        <v>1</v>
      </c>
      <c r="I280" s="284"/>
      <c r="J280" s="281"/>
      <c r="K280" s="281"/>
      <c r="L280" s="285"/>
      <c r="M280" s="286"/>
      <c r="N280" s="287"/>
      <c r="O280" s="287"/>
      <c r="P280" s="287"/>
      <c r="Q280" s="287"/>
      <c r="R280" s="287"/>
      <c r="S280" s="287"/>
      <c r="T280" s="28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89" t="s">
        <v>188</v>
      </c>
      <c r="AU280" s="289" t="s">
        <v>87</v>
      </c>
      <c r="AV280" s="15" t="s">
        <v>85</v>
      </c>
      <c r="AW280" s="15" t="s">
        <v>34</v>
      </c>
      <c r="AX280" s="15" t="s">
        <v>78</v>
      </c>
      <c r="AY280" s="289" t="s">
        <v>134</v>
      </c>
    </row>
    <row r="281" s="13" customFormat="1">
      <c r="A281" s="13"/>
      <c r="B281" s="246"/>
      <c r="C281" s="247"/>
      <c r="D281" s="248" t="s">
        <v>188</v>
      </c>
      <c r="E281" s="249" t="s">
        <v>1</v>
      </c>
      <c r="F281" s="250" t="s">
        <v>412</v>
      </c>
      <c r="G281" s="247"/>
      <c r="H281" s="251">
        <v>9</v>
      </c>
      <c r="I281" s="252"/>
      <c r="J281" s="247"/>
      <c r="K281" s="247"/>
      <c r="L281" s="253"/>
      <c r="M281" s="254"/>
      <c r="N281" s="255"/>
      <c r="O281" s="255"/>
      <c r="P281" s="255"/>
      <c r="Q281" s="255"/>
      <c r="R281" s="255"/>
      <c r="S281" s="255"/>
      <c r="T281" s="25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7" t="s">
        <v>188</v>
      </c>
      <c r="AU281" s="257" t="s">
        <v>87</v>
      </c>
      <c r="AV281" s="13" t="s">
        <v>87</v>
      </c>
      <c r="AW281" s="13" t="s">
        <v>34</v>
      </c>
      <c r="AX281" s="13" t="s">
        <v>78</v>
      </c>
      <c r="AY281" s="257" t="s">
        <v>134</v>
      </c>
    </row>
    <row r="282" s="14" customFormat="1">
      <c r="A282" s="14"/>
      <c r="B282" s="258"/>
      <c r="C282" s="259"/>
      <c r="D282" s="248" t="s">
        <v>188</v>
      </c>
      <c r="E282" s="260" t="s">
        <v>1</v>
      </c>
      <c r="F282" s="261" t="s">
        <v>190</v>
      </c>
      <c r="G282" s="259"/>
      <c r="H282" s="262">
        <v>9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188</v>
      </c>
      <c r="AU282" s="268" t="s">
        <v>87</v>
      </c>
      <c r="AV282" s="14" t="s">
        <v>95</v>
      </c>
      <c r="AW282" s="14" t="s">
        <v>34</v>
      </c>
      <c r="AX282" s="14" t="s">
        <v>85</v>
      </c>
      <c r="AY282" s="268" t="s">
        <v>134</v>
      </c>
    </row>
    <row r="283" s="2" customFormat="1" ht="44.25" customHeight="1">
      <c r="A283" s="38"/>
      <c r="B283" s="39"/>
      <c r="C283" s="227" t="s">
        <v>435</v>
      </c>
      <c r="D283" s="227" t="s">
        <v>137</v>
      </c>
      <c r="E283" s="228" t="s">
        <v>436</v>
      </c>
      <c r="F283" s="229" t="s">
        <v>437</v>
      </c>
      <c r="G283" s="230" t="s">
        <v>209</v>
      </c>
      <c r="H283" s="231">
        <v>2105</v>
      </c>
      <c r="I283" s="232"/>
      <c r="J283" s="233">
        <f>ROUND(I283*H283,2)</f>
        <v>0</v>
      </c>
      <c r="K283" s="234"/>
      <c r="L283" s="44"/>
      <c r="M283" s="235" t="s">
        <v>1</v>
      </c>
      <c r="N283" s="236" t="s">
        <v>43</v>
      </c>
      <c r="O283" s="91"/>
      <c r="P283" s="237">
        <f>O283*H283</f>
        <v>0</v>
      </c>
      <c r="Q283" s="237">
        <v>0</v>
      </c>
      <c r="R283" s="237">
        <f>Q283*H283</f>
        <v>0</v>
      </c>
      <c r="S283" s="237">
        <v>0</v>
      </c>
      <c r="T283" s="23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9" t="s">
        <v>95</v>
      </c>
      <c r="AT283" s="239" t="s">
        <v>137</v>
      </c>
      <c r="AU283" s="239" t="s">
        <v>87</v>
      </c>
      <c r="AY283" s="17" t="s">
        <v>134</v>
      </c>
      <c r="BE283" s="240">
        <f>IF(N283="základní",J283,0)</f>
        <v>0</v>
      </c>
      <c r="BF283" s="240">
        <f>IF(N283="snížená",J283,0)</f>
        <v>0</v>
      </c>
      <c r="BG283" s="240">
        <f>IF(N283="zákl. přenesená",J283,0)</f>
        <v>0</v>
      </c>
      <c r="BH283" s="240">
        <f>IF(N283="sníž. přenesená",J283,0)</f>
        <v>0</v>
      </c>
      <c r="BI283" s="240">
        <f>IF(N283="nulová",J283,0)</f>
        <v>0</v>
      </c>
      <c r="BJ283" s="17" t="s">
        <v>85</v>
      </c>
      <c r="BK283" s="240">
        <f>ROUND(I283*H283,2)</f>
        <v>0</v>
      </c>
      <c r="BL283" s="17" t="s">
        <v>95</v>
      </c>
      <c r="BM283" s="239" t="s">
        <v>438</v>
      </c>
    </row>
    <row r="284" s="15" customFormat="1">
      <c r="A284" s="15"/>
      <c r="B284" s="280"/>
      <c r="C284" s="281"/>
      <c r="D284" s="248" t="s">
        <v>188</v>
      </c>
      <c r="E284" s="282" t="s">
        <v>1</v>
      </c>
      <c r="F284" s="283" t="s">
        <v>399</v>
      </c>
      <c r="G284" s="281"/>
      <c r="H284" s="282" t="s">
        <v>1</v>
      </c>
      <c r="I284" s="284"/>
      <c r="J284" s="281"/>
      <c r="K284" s="281"/>
      <c r="L284" s="285"/>
      <c r="M284" s="286"/>
      <c r="N284" s="287"/>
      <c r="O284" s="287"/>
      <c r="P284" s="287"/>
      <c r="Q284" s="287"/>
      <c r="R284" s="287"/>
      <c r="S284" s="287"/>
      <c r="T284" s="288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89" t="s">
        <v>188</v>
      </c>
      <c r="AU284" s="289" t="s">
        <v>87</v>
      </c>
      <c r="AV284" s="15" t="s">
        <v>85</v>
      </c>
      <c r="AW284" s="15" t="s">
        <v>34</v>
      </c>
      <c r="AX284" s="15" t="s">
        <v>78</v>
      </c>
      <c r="AY284" s="289" t="s">
        <v>134</v>
      </c>
    </row>
    <row r="285" s="13" customFormat="1">
      <c r="A285" s="13"/>
      <c r="B285" s="246"/>
      <c r="C285" s="247"/>
      <c r="D285" s="248" t="s">
        <v>188</v>
      </c>
      <c r="E285" s="249" t="s">
        <v>1</v>
      </c>
      <c r="F285" s="250" t="s">
        <v>400</v>
      </c>
      <c r="G285" s="247"/>
      <c r="H285" s="251">
        <v>2105</v>
      </c>
      <c r="I285" s="252"/>
      <c r="J285" s="247"/>
      <c r="K285" s="247"/>
      <c r="L285" s="253"/>
      <c r="M285" s="254"/>
      <c r="N285" s="255"/>
      <c r="O285" s="255"/>
      <c r="P285" s="255"/>
      <c r="Q285" s="255"/>
      <c r="R285" s="255"/>
      <c r="S285" s="255"/>
      <c r="T285" s="25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7" t="s">
        <v>188</v>
      </c>
      <c r="AU285" s="257" t="s">
        <v>87</v>
      </c>
      <c r="AV285" s="13" t="s">
        <v>87</v>
      </c>
      <c r="AW285" s="13" t="s">
        <v>34</v>
      </c>
      <c r="AX285" s="13" t="s">
        <v>78</v>
      </c>
      <c r="AY285" s="257" t="s">
        <v>134</v>
      </c>
    </row>
    <row r="286" s="14" customFormat="1">
      <c r="A286" s="14"/>
      <c r="B286" s="258"/>
      <c r="C286" s="259"/>
      <c r="D286" s="248" t="s">
        <v>188</v>
      </c>
      <c r="E286" s="260" t="s">
        <v>1</v>
      </c>
      <c r="F286" s="261" t="s">
        <v>190</v>
      </c>
      <c r="G286" s="259"/>
      <c r="H286" s="262">
        <v>2105</v>
      </c>
      <c r="I286" s="263"/>
      <c r="J286" s="259"/>
      <c r="K286" s="259"/>
      <c r="L286" s="264"/>
      <c r="M286" s="265"/>
      <c r="N286" s="266"/>
      <c r="O286" s="266"/>
      <c r="P286" s="266"/>
      <c r="Q286" s="266"/>
      <c r="R286" s="266"/>
      <c r="S286" s="266"/>
      <c r="T286" s="26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8" t="s">
        <v>188</v>
      </c>
      <c r="AU286" s="268" t="s">
        <v>87</v>
      </c>
      <c r="AV286" s="14" t="s">
        <v>95</v>
      </c>
      <c r="AW286" s="14" t="s">
        <v>34</v>
      </c>
      <c r="AX286" s="14" t="s">
        <v>85</v>
      </c>
      <c r="AY286" s="268" t="s">
        <v>134</v>
      </c>
    </row>
    <row r="287" s="2" customFormat="1" ht="76.35" customHeight="1">
      <c r="A287" s="38"/>
      <c r="B287" s="39"/>
      <c r="C287" s="227" t="s">
        <v>316</v>
      </c>
      <c r="D287" s="227" t="s">
        <v>137</v>
      </c>
      <c r="E287" s="228" t="s">
        <v>439</v>
      </c>
      <c r="F287" s="229" t="s">
        <v>440</v>
      </c>
      <c r="G287" s="230" t="s">
        <v>209</v>
      </c>
      <c r="H287" s="231">
        <v>562</v>
      </c>
      <c r="I287" s="232"/>
      <c r="J287" s="233">
        <f>ROUND(I287*H287,2)</f>
        <v>0</v>
      </c>
      <c r="K287" s="234"/>
      <c r="L287" s="44"/>
      <c r="M287" s="235" t="s">
        <v>1</v>
      </c>
      <c r="N287" s="236" t="s">
        <v>43</v>
      </c>
      <c r="O287" s="91"/>
      <c r="P287" s="237">
        <f>O287*H287</f>
        <v>0</v>
      </c>
      <c r="Q287" s="237">
        <v>0</v>
      </c>
      <c r="R287" s="237">
        <f>Q287*H287</f>
        <v>0</v>
      </c>
      <c r="S287" s="237">
        <v>0</v>
      </c>
      <c r="T287" s="23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9" t="s">
        <v>95</v>
      </c>
      <c r="AT287" s="239" t="s">
        <v>137</v>
      </c>
      <c r="AU287" s="239" t="s">
        <v>87</v>
      </c>
      <c r="AY287" s="17" t="s">
        <v>134</v>
      </c>
      <c r="BE287" s="240">
        <f>IF(N287="základní",J287,0)</f>
        <v>0</v>
      </c>
      <c r="BF287" s="240">
        <f>IF(N287="snížená",J287,0)</f>
        <v>0</v>
      </c>
      <c r="BG287" s="240">
        <f>IF(N287="zákl. přenesená",J287,0)</f>
        <v>0</v>
      </c>
      <c r="BH287" s="240">
        <f>IF(N287="sníž. přenesená",J287,0)</f>
        <v>0</v>
      </c>
      <c r="BI287" s="240">
        <f>IF(N287="nulová",J287,0)</f>
        <v>0</v>
      </c>
      <c r="BJ287" s="17" t="s">
        <v>85</v>
      </c>
      <c r="BK287" s="240">
        <f>ROUND(I287*H287,2)</f>
        <v>0</v>
      </c>
      <c r="BL287" s="17" t="s">
        <v>95</v>
      </c>
      <c r="BM287" s="239" t="s">
        <v>441</v>
      </c>
    </row>
    <row r="288" s="15" customFormat="1">
      <c r="A288" s="15"/>
      <c r="B288" s="280"/>
      <c r="C288" s="281"/>
      <c r="D288" s="248" t="s">
        <v>188</v>
      </c>
      <c r="E288" s="282" t="s">
        <v>1</v>
      </c>
      <c r="F288" s="283" t="s">
        <v>442</v>
      </c>
      <c r="G288" s="281"/>
      <c r="H288" s="282" t="s">
        <v>1</v>
      </c>
      <c r="I288" s="284"/>
      <c r="J288" s="281"/>
      <c r="K288" s="281"/>
      <c r="L288" s="285"/>
      <c r="M288" s="286"/>
      <c r="N288" s="287"/>
      <c r="O288" s="287"/>
      <c r="P288" s="287"/>
      <c r="Q288" s="287"/>
      <c r="R288" s="287"/>
      <c r="S288" s="287"/>
      <c r="T288" s="288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89" t="s">
        <v>188</v>
      </c>
      <c r="AU288" s="289" t="s">
        <v>87</v>
      </c>
      <c r="AV288" s="15" t="s">
        <v>85</v>
      </c>
      <c r="AW288" s="15" t="s">
        <v>34</v>
      </c>
      <c r="AX288" s="15" t="s">
        <v>78</v>
      </c>
      <c r="AY288" s="289" t="s">
        <v>134</v>
      </c>
    </row>
    <row r="289" s="13" customFormat="1">
      <c r="A289" s="13"/>
      <c r="B289" s="246"/>
      <c r="C289" s="247"/>
      <c r="D289" s="248" t="s">
        <v>188</v>
      </c>
      <c r="E289" s="249" t="s">
        <v>1</v>
      </c>
      <c r="F289" s="250" t="s">
        <v>443</v>
      </c>
      <c r="G289" s="247"/>
      <c r="H289" s="251">
        <v>530</v>
      </c>
      <c r="I289" s="252"/>
      <c r="J289" s="247"/>
      <c r="K289" s="247"/>
      <c r="L289" s="253"/>
      <c r="M289" s="254"/>
      <c r="N289" s="255"/>
      <c r="O289" s="255"/>
      <c r="P289" s="255"/>
      <c r="Q289" s="255"/>
      <c r="R289" s="255"/>
      <c r="S289" s="255"/>
      <c r="T289" s="25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7" t="s">
        <v>188</v>
      </c>
      <c r="AU289" s="257" t="s">
        <v>87</v>
      </c>
      <c r="AV289" s="13" t="s">
        <v>87</v>
      </c>
      <c r="AW289" s="13" t="s">
        <v>34</v>
      </c>
      <c r="AX289" s="13" t="s">
        <v>78</v>
      </c>
      <c r="AY289" s="257" t="s">
        <v>134</v>
      </c>
    </row>
    <row r="290" s="15" customFormat="1">
      <c r="A290" s="15"/>
      <c r="B290" s="280"/>
      <c r="C290" s="281"/>
      <c r="D290" s="248" t="s">
        <v>188</v>
      </c>
      <c r="E290" s="282" t="s">
        <v>1</v>
      </c>
      <c r="F290" s="283" t="s">
        <v>444</v>
      </c>
      <c r="G290" s="281"/>
      <c r="H290" s="282" t="s">
        <v>1</v>
      </c>
      <c r="I290" s="284"/>
      <c r="J290" s="281"/>
      <c r="K290" s="281"/>
      <c r="L290" s="285"/>
      <c r="M290" s="286"/>
      <c r="N290" s="287"/>
      <c r="O290" s="287"/>
      <c r="P290" s="287"/>
      <c r="Q290" s="287"/>
      <c r="R290" s="287"/>
      <c r="S290" s="287"/>
      <c r="T290" s="28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89" t="s">
        <v>188</v>
      </c>
      <c r="AU290" s="289" t="s">
        <v>87</v>
      </c>
      <c r="AV290" s="15" t="s">
        <v>85</v>
      </c>
      <c r="AW290" s="15" t="s">
        <v>34</v>
      </c>
      <c r="AX290" s="15" t="s">
        <v>78</v>
      </c>
      <c r="AY290" s="289" t="s">
        <v>134</v>
      </c>
    </row>
    <row r="291" s="13" customFormat="1">
      <c r="A291" s="13"/>
      <c r="B291" s="246"/>
      <c r="C291" s="247"/>
      <c r="D291" s="248" t="s">
        <v>188</v>
      </c>
      <c r="E291" s="249" t="s">
        <v>1</v>
      </c>
      <c r="F291" s="250" t="s">
        <v>445</v>
      </c>
      <c r="G291" s="247"/>
      <c r="H291" s="251">
        <v>32</v>
      </c>
      <c r="I291" s="252"/>
      <c r="J291" s="247"/>
      <c r="K291" s="247"/>
      <c r="L291" s="253"/>
      <c r="M291" s="254"/>
      <c r="N291" s="255"/>
      <c r="O291" s="255"/>
      <c r="P291" s="255"/>
      <c r="Q291" s="255"/>
      <c r="R291" s="255"/>
      <c r="S291" s="255"/>
      <c r="T291" s="25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7" t="s">
        <v>188</v>
      </c>
      <c r="AU291" s="257" t="s">
        <v>87</v>
      </c>
      <c r="AV291" s="13" t="s">
        <v>87</v>
      </c>
      <c r="AW291" s="13" t="s">
        <v>34</v>
      </c>
      <c r="AX291" s="13" t="s">
        <v>78</v>
      </c>
      <c r="AY291" s="257" t="s">
        <v>134</v>
      </c>
    </row>
    <row r="292" s="14" customFormat="1">
      <c r="A292" s="14"/>
      <c r="B292" s="258"/>
      <c r="C292" s="259"/>
      <c r="D292" s="248" t="s">
        <v>188</v>
      </c>
      <c r="E292" s="260" t="s">
        <v>1</v>
      </c>
      <c r="F292" s="261" t="s">
        <v>190</v>
      </c>
      <c r="G292" s="259"/>
      <c r="H292" s="262">
        <v>562</v>
      </c>
      <c r="I292" s="263"/>
      <c r="J292" s="259"/>
      <c r="K292" s="259"/>
      <c r="L292" s="264"/>
      <c r="M292" s="265"/>
      <c r="N292" s="266"/>
      <c r="O292" s="266"/>
      <c r="P292" s="266"/>
      <c r="Q292" s="266"/>
      <c r="R292" s="266"/>
      <c r="S292" s="266"/>
      <c r="T292" s="26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8" t="s">
        <v>188</v>
      </c>
      <c r="AU292" s="268" t="s">
        <v>87</v>
      </c>
      <c r="AV292" s="14" t="s">
        <v>95</v>
      </c>
      <c r="AW292" s="14" t="s">
        <v>34</v>
      </c>
      <c r="AX292" s="14" t="s">
        <v>85</v>
      </c>
      <c r="AY292" s="268" t="s">
        <v>134</v>
      </c>
    </row>
    <row r="293" s="2" customFormat="1" ht="21.75" customHeight="1">
      <c r="A293" s="38"/>
      <c r="B293" s="39"/>
      <c r="C293" s="269" t="s">
        <v>446</v>
      </c>
      <c r="D293" s="269" t="s">
        <v>195</v>
      </c>
      <c r="E293" s="270" t="s">
        <v>447</v>
      </c>
      <c r="F293" s="271" t="s">
        <v>448</v>
      </c>
      <c r="G293" s="272" t="s">
        <v>209</v>
      </c>
      <c r="H293" s="273">
        <v>530</v>
      </c>
      <c r="I293" s="274"/>
      <c r="J293" s="275">
        <f>ROUND(I293*H293,2)</f>
        <v>0</v>
      </c>
      <c r="K293" s="276"/>
      <c r="L293" s="277"/>
      <c r="M293" s="278" t="s">
        <v>1</v>
      </c>
      <c r="N293" s="279" t="s">
        <v>43</v>
      </c>
      <c r="O293" s="91"/>
      <c r="P293" s="237">
        <f>O293*H293</f>
        <v>0</v>
      </c>
      <c r="Q293" s="237">
        <v>0</v>
      </c>
      <c r="R293" s="237">
        <f>Q293*H293</f>
        <v>0</v>
      </c>
      <c r="S293" s="237">
        <v>0</v>
      </c>
      <c r="T293" s="23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9" t="s">
        <v>167</v>
      </c>
      <c r="AT293" s="239" t="s">
        <v>195</v>
      </c>
      <c r="AU293" s="239" t="s">
        <v>87</v>
      </c>
      <c r="AY293" s="17" t="s">
        <v>134</v>
      </c>
      <c r="BE293" s="240">
        <f>IF(N293="základní",J293,0)</f>
        <v>0</v>
      </c>
      <c r="BF293" s="240">
        <f>IF(N293="snížená",J293,0)</f>
        <v>0</v>
      </c>
      <c r="BG293" s="240">
        <f>IF(N293="zákl. přenesená",J293,0)</f>
        <v>0</v>
      </c>
      <c r="BH293" s="240">
        <f>IF(N293="sníž. přenesená",J293,0)</f>
        <v>0</v>
      </c>
      <c r="BI293" s="240">
        <f>IF(N293="nulová",J293,0)</f>
        <v>0</v>
      </c>
      <c r="BJ293" s="17" t="s">
        <v>85</v>
      </c>
      <c r="BK293" s="240">
        <f>ROUND(I293*H293,2)</f>
        <v>0</v>
      </c>
      <c r="BL293" s="17" t="s">
        <v>95</v>
      </c>
      <c r="BM293" s="239" t="s">
        <v>449</v>
      </c>
    </row>
    <row r="294" s="2" customFormat="1" ht="24.15" customHeight="1">
      <c r="A294" s="38"/>
      <c r="B294" s="39"/>
      <c r="C294" s="269" t="s">
        <v>321</v>
      </c>
      <c r="D294" s="269" t="s">
        <v>195</v>
      </c>
      <c r="E294" s="270" t="s">
        <v>450</v>
      </c>
      <c r="F294" s="271" t="s">
        <v>451</v>
      </c>
      <c r="G294" s="272" t="s">
        <v>209</v>
      </c>
      <c r="H294" s="273">
        <v>32</v>
      </c>
      <c r="I294" s="274"/>
      <c r="J294" s="275">
        <f>ROUND(I294*H294,2)</f>
        <v>0</v>
      </c>
      <c r="K294" s="276"/>
      <c r="L294" s="277"/>
      <c r="M294" s="278" t="s">
        <v>1</v>
      </c>
      <c r="N294" s="279" t="s">
        <v>43</v>
      </c>
      <c r="O294" s="91"/>
      <c r="P294" s="237">
        <f>O294*H294</f>
        <v>0</v>
      </c>
      <c r="Q294" s="237">
        <v>0</v>
      </c>
      <c r="R294" s="237">
        <f>Q294*H294</f>
        <v>0</v>
      </c>
      <c r="S294" s="237">
        <v>0</v>
      </c>
      <c r="T294" s="23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9" t="s">
        <v>167</v>
      </c>
      <c r="AT294" s="239" t="s">
        <v>195</v>
      </c>
      <c r="AU294" s="239" t="s">
        <v>87</v>
      </c>
      <c r="AY294" s="17" t="s">
        <v>134</v>
      </c>
      <c r="BE294" s="240">
        <f>IF(N294="základní",J294,0)</f>
        <v>0</v>
      </c>
      <c r="BF294" s="240">
        <f>IF(N294="snížená",J294,0)</f>
        <v>0</v>
      </c>
      <c r="BG294" s="240">
        <f>IF(N294="zákl. přenesená",J294,0)</f>
        <v>0</v>
      </c>
      <c r="BH294" s="240">
        <f>IF(N294="sníž. přenesená",J294,0)</f>
        <v>0</v>
      </c>
      <c r="BI294" s="240">
        <f>IF(N294="nulová",J294,0)</f>
        <v>0</v>
      </c>
      <c r="BJ294" s="17" t="s">
        <v>85</v>
      </c>
      <c r="BK294" s="240">
        <f>ROUND(I294*H294,2)</f>
        <v>0</v>
      </c>
      <c r="BL294" s="17" t="s">
        <v>95</v>
      </c>
      <c r="BM294" s="239" t="s">
        <v>452</v>
      </c>
    </row>
    <row r="295" s="2" customFormat="1" ht="76.35" customHeight="1">
      <c r="A295" s="38"/>
      <c r="B295" s="39"/>
      <c r="C295" s="227" t="s">
        <v>453</v>
      </c>
      <c r="D295" s="227" t="s">
        <v>137</v>
      </c>
      <c r="E295" s="228" t="s">
        <v>454</v>
      </c>
      <c r="F295" s="229" t="s">
        <v>455</v>
      </c>
      <c r="G295" s="230" t="s">
        <v>209</v>
      </c>
      <c r="H295" s="231">
        <v>1780</v>
      </c>
      <c r="I295" s="232"/>
      <c r="J295" s="233">
        <f>ROUND(I295*H295,2)</f>
        <v>0</v>
      </c>
      <c r="K295" s="234"/>
      <c r="L295" s="44"/>
      <c r="M295" s="235" t="s">
        <v>1</v>
      </c>
      <c r="N295" s="236" t="s">
        <v>43</v>
      </c>
      <c r="O295" s="91"/>
      <c r="P295" s="237">
        <f>O295*H295</f>
        <v>0</v>
      </c>
      <c r="Q295" s="237">
        <v>0</v>
      </c>
      <c r="R295" s="237">
        <f>Q295*H295</f>
        <v>0</v>
      </c>
      <c r="S295" s="237">
        <v>0</v>
      </c>
      <c r="T295" s="23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9" t="s">
        <v>95</v>
      </c>
      <c r="AT295" s="239" t="s">
        <v>137</v>
      </c>
      <c r="AU295" s="239" t="s">
        <v>87</v>
      </c>
      <c r="AY295" s="17" t="s">
        <v>134</v>
      </c>
      <c r="BE295" s="240">
        <f>IF(N295="základní",J295,0)</f>
        <v>0</v>
      </c>
      <c r="BF295" s="240">
        <f>IF(N295="snížená",J295,0)</f>
        <v>0</v>
      </c>
      <c r="BG295" s="240">
        <f>IF(N295="zákl. přenesená",J295,0)</f>
        <v>0</v>
      </c>
      <c r="BH295" s="240">
        <f>IF(N295="sníž. přenesená",J295,0)</f>
        <v>0</v>
      </c>
      <c r="BI295" s="240">
        <f>IF(N295="nulová",J295,0)</f>
        <v>0</v>
      </c>
      <c r="BJ295" s="17" t="s">
        <v>85</v>
      </c>
      <c r="BK295" s="240">
        <f>ROUND(I295*H295,2)</f>
        <v>0</v>
      </c>
      <c r="BL295" s="17" t="s">
        <v>95</v>
      </c>
      <c r="BM295" s="239" t="s">
        <v>456</v>
      </c>
    </row>
    <row r="296" s="15" customFormat="1">
      <c r="A296" s="15"/>
      <c r="B296" s="280"/>
      <c r="C296" s="281"/>
      <c r="D296" s="248" t="s">
        <v>188</v>
      </c>
      <c r="E296" s="282" t="s">
        <v>1</v>
      </c>
      <c r="F296" s="283" t="s">
        <v>457</v>
      </c>
      <c r="G296" s="281"/>
      <c r="H296" s="282" t="s">
        <v>1</v>
      </c>
      <c r="I296" s="284"/>
      <c r="J296" s="281"/>
      <c r="K296" s="281"/>
      <c r="L296" s="285"/>
      <c r="M296" s="286"/>
      <c r="N296" s="287"/>
      <c r="O296" s="287"/>
      <c r="P296" s="287"/>
      <c r="Q296" s="287"/>
      <c r="R296" s="287"/>
      <c r="S296" s="287"/>
      <c r="T296" s="28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9" t="s">
        <v>188</v>
      </c>
      <c r="AU296" s="289" t="s">
        <v>87</v>
      </c>
      <c r="AV296" s="15" t="s">
        <v>85</v>
      </c>
      <c r="AW296" s="15" t="s">
        <v>34</v>
      </c>
      <c r="AX296" s="15" t="s">
        <v>78</v>
      </c>
      <c r="AY296" s="289" t="s">
        <v>134</v>
      </c>
    </row>
    <row r="297" s="15" customFormat="1">
      <c r="A297" s="15"/>
      <c r="B297" s="280"/>
      <c r="C297" s="281"/>
      <c r="D297" s="248" t="s">
        <v>188</v>
      </c>
      <c r="E297" s="282" t="s">
        <v>1</v>
      </c>
      <c r="F297" s="283" t="s">
        <v>458</v>
      </c>
      <c r="G297" s="281"/>
      <c r="H297" s="282" t="s">
        <v>1</v>
      </c>
      <c r="I297" s="284"/>
      <c r="J297" s="281"/>
      <c r="K297" s="281"/>
      <c r="L297" s="285"/>
      <c r="M297" s="286"/>
      <c r="N297" s="287"/>
      <c r="O297" s="287"/>
      <c r="P297" s="287"/>
      <c r="Q297" s="287"/>
      <c r="R297" s="287"/>
      <c r="S297" s="287"/>
      <c r="T297" s="288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89" t="s">
        <v>188</v>
      </c>
      <c r="AU297" s="289" t="s">
        <v>87</v>
      </c>
      <c r="AV297" s="15" t="s">
        <v>85</v>
      </c>
      <c r="AW297" s="15" t="s">
        <v>34</v>
      </c>
      <c r="AX297" s="15" t="s">
        <v>78</v>
      </c>
      <c r="AY297" s="289" t="s">
        <v>134</v>
      </c>
    </row>
    <row r="298" s="13" customFormat="1">
      <c r="A298" s="13"/>
      <c r="B298" s="246"/>
      <c r="C298" s="247"/>
      <c r="D298" s="248" t="s">
        <v>188</v>
      </c>
      <c r="E298" s="249" t="s">
        <v>1</v>
      </c>
      <c r="F298" s="250" t="s">
        <v>459</v>
      </c>
      <c r="G298" s="247"/>
      <c r="H298" s="251">
        <v>1705</v>
      </c>
      <c r="I298" s="252"/>
      <c r="J298" s="247"/>
      <c r="K298" s="247"/>
      <c r="L298" s="253"/>
      <c r="M298" s="254"/>
      <c r="N298" s="255"/>
      <c r="O298" s="255"/>
      <c r="P298" s="255"/>
      <c r="Q298" s="255"/>
      <c r="R298" s="255"/>
      <c r="S298" s="255"/>
      <c r="T298" s="25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7" t="s">
        <v>188</v>
      </c>
      <c r="AU298" s="257" t="s">
        <v>87</v>
      </c>
      <c r="AV298" s="13" t="s">
        <v>87</v>
      </c>
      <c r="AW298" s="13" t="s">
        <v>34</v>
      </c>
      <c r="AX298" s="13" t="s">
        <v>78</v>
      </c>
      <c r="AY298" s="257" t="s">
        <v>134</v>
      </c>
    </row>
    <row r="299" s="15" customFormat="1">
      <c r="A299" s="15"/>
      <c r="B299" s="280"/>
      <c r="C299" s="281"/>
      <c r="D299" s="248" t="s">
        <v>188</v>
      </c>
      <c r="E299" s="282" t="s">
        <v>1</v>
      </c>
      <c r="F299" s="283" t="s">
        <v>460</v>
      </c>
      <c r="G299" s="281"/>
      <c r="H299" s="282" t="s">
        <v>1</v>
      </c>
      <c r="I299" s="284"/>
      <c r="J299" s="281"/>
      <c r="K299" s="281"/>
      <c r="L299" s="285"/>
      <c r="M299" s="286"/>
      <c r="N299" s="287"/>
      <c r="O299" s="287"/>
      <c r="P299" s="287"/>
      <c r="Q299" s="287"/>
      <c r="R299" s="287"/>
      <c r="S299" s="287"/>
      <c r="T299" s="288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89" t="s">
        <v>188</v>
      </c>
      <c r="AU299" s="289" t="s">
        <v>87</v>
      </c>
      <c r="AV299" s="15" t="s">
        <v>85</v>
      </c>
      <c r="AW299" s="15" t="s">
        <v>34</v>
      </c>
      <c r="AX299" s="15" t="s">
        <v>78</v>
      </c>
      <c r="AY299" s="289" t="s">
        <v>134</v>
      </c>
    </row>
    <row r="300" s="13" customFormat="1">
      <c r="A300" s="13"/>
      <c r="B300" s="246"/>
      <c r="C300" s="247"/>
      <c r="D300" s="248" t="s">
        <v>188</v>
      </c>
      <c r="E300" s="249" t="s">
        <v>1</v>
      </c>
      <c r="F300" s="250" t="s">
        <v>461</v>
      </c>
      <c r="G300" s="247"/>
      <c r="H300" s="251">
        <v>75</v>
      </c>
      <c r="I300" s="252"/>
      <c r="J300" s="247"/>
      <c r="K300" s="247"/>
      <c r="L300" s="253"/>
      <c r="M300" s="254"/>
      <c r="N300" s="255"/>
      <c r="O300" s="255"/>
      <c r="P300" s="255"/>
      <c r="Q300" s="255"/>
      <c r="R300" s="255"/>
      <c r="S300" s="255"/>
      <c r="T300" s="25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7" t="s">
        <v>188</v>
      </c>
      <c r="AU300" s="257" t="s">
        <v>87</v>
      </c>
      <c r="AV300" s="13" t="s">
        <v>87</v>
      </c>
      <c r="AW300" s="13" t="s">
        <v>34</v>
      </c>
      <c r="AX300" s="13" t="s">
        <v>78</v>
      </c>
      <c r="AY300" s="257" t="s">
        <v>134</v>
      </c>
    </row>
    <row r="301" s="14" customFormat="1">
      <c r="A301" s="14"/>
      <c r="B301" s="258"/>
      <c r="C301" s="259"/>
      <c r="D301" s="248" t="s">
        <v>188</v>
      </c>
      <c r="E301" s="260" t="s">
        <v>1</v>
      </c>
      <c r="F301" s="261" t="s">
        <v>190</v>
      </c>
      <c r="G301" s="259"/>
      <c r="H301" s="262">
        <v>1780</v>
      </c>
      <c r="I301" s="263"/>
      <c r="J301" s="259"/>
      <c r="K301" s="259"/>
      <c r="L301" s="264"/>
      <c r="M301" s="265"/>
      <c r="N301" s="266"/>
      <c r="O301" s="266"/>
      <c r="P301" s="266"/>
      <c r="Q301" s="266"/>
      <c r="R301" s="266"/>
      <c r="S301" s="266"/>
      <c r="T301" s="26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8" t="s">
        <v>188</v>
      </c>
      <c r="AU301" s="268" t="s">
        <v>87</v>
      </c>
      <c r="AV301" s="14" t="s">
        <v>95</v>
      </c>
      <c r="AW301" s="14" t="s">
        <v>34</v>
      </c>
      <c r="AX301" s="14" t="s">
        <v>85</v>
      </c>
      <c r="AY301" s="268" t="s">
        <v>134</v>
      </c>
    </row>
    <row r="302" s="2" customFormat="1" ht="21.75" customHeight="1">
      <c r="A302" s="38"/>
      <c r="B302" s="39"/>
      <c r="C302" s="269" t="s">
        <v>325</v>
      </c>
      <c r="D302" s="269" t="s">
        <v>195</v>
      </c>
      <c r="E302" s="270" t="s">
        <v>462</v>
      </c>
      <c r="F302" s="271" t="s">
        <v>463</v>
      </c>
      <c r="G302" s="272" t="s">
        <v>209</v>
      </c>
      <c r="H302" s="273">
        <v>1705</v>
      </c>
      <c r="I302" s="274"/>
      <c r="J302" s="275">
        <f>ROUND(I302*H302,2)</f>
        <v>0</v>
      </c>
      <c r="K302" s="276"/>
      <c r="L302" s="277"/>
      <c r="M302" s="278" t="s">
        <v>1</v>
      </c>
      <c r="N302" s="279" t="s">
        <v>43</v>
      </c>
      <c r="O302" s="91"/>
      <c r="P302" s="237">
        <f>O302*H302</f>
        <v>0</v>
      </c>
      <c r="Q302" s="237">
        <v>0</v>
      </c>
      <c r="R302" s="237">
        <f>Q302*H302</f>
        <v>0</v>
      </c>
      <c r="S302" s="237">
        <v>0</v>
      </c>
      <c r="T302" s="23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9" t="s">
        <v>167</v>
      </c>
      <c r="AT302" s="239" t="s">
        <v>195</v>
      </c>
      <c r="AU302" s="239" t="s">
        <v>87</v>
      </c>
      <c r="AY302" s="17" t="s">
        <v>134</v>
      </c>
      <c r="BE302" s="240">
        <f>IF(N302="základní",J302,0)</f>
        <v>0</v>
      </c>
      <c r="BF302" s="240">
        <f>IF(N302="snížená",J302,0)</f>
        <v>0</v>
      </c>
      <c r="BG302" s="240">
        <f>IF(N302="zákl. přenesená",J302,0)</f>
        <v>0</v>
      </c>
      <c r="BH302" s="240">
        <f>IF(N302="sníž. přenesená",J302,0)</f>
        <v>0</v>
      </c>
      <c r="BI302" s="240">
        <f>IF(N302="nulová",J302,0)</f>
        <v>0</v>
      </c>
      <c r="BJ302" s="17" t="s">
        <v>85</v>
      </c>
      <c r="BK302" s="240">
        <f>ROUND(I302*H302,2)</f>
        <v>0</v>
      </c>
      <c r="BL302" s="17" t="s">
        <v>95</v>
      </c>
      <c r="BM302" s="239" t="s">
        <v>464</v>
      </c>
    </row>
    <row r="303" s="2" customFormat="1" ht="21.75" customHeight="1">
      <c r="A303" s="38"/>
      <c r="B303" s="39"/>
      <c r="C303" s="269" t="s">
        <v>465</v>
      </c>
      <c r="D303" s="269" t="s">
        <v>195</v>
      </c>
      <c r="E303" s="270" t="s">
        <v>466</v>
      </c>
      <c r="F303" s="271" t="s">
        <v>467</v>
      </c>
      <c r="G303" s="272" t="s">
        <v>209</v>
      </c>
      <c r="H303" s="273">
        <v>75</v>
      </c>
      <c r="I303" s="274"/>
      <c r="J303" s="275">
        <f>ROUND(I303*H303,2)</f>
        <v>0</v>
      </c>
      <c r="K303" s="276"/>
      <c r="L303" s="277"/>
      <c r="M303" s="278" t="s">
        <v>1</v>
      </c>
      <c r="N303" s="279" t="s">
        <v>43</v>
      </c>
      <c r="O303" s="91"/>
      <c r="P303" s="237">
        <f>O303*H303</f>
        <v>0</v>
      </c>
      <c r="Q303" s="237">
        <v>0</v>
      </c>
      <c r="R303" s="237">
        <f>Q303*H303</f>
        <v>0</v>
      </c>
      <c r="S303" s="237">
        <v>0</v>
      </c>
      <c r="T303" s="23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9" t="s">
        <v>167</v>
      </c>
      <c r="AT303" s="239" t="s">
        <v>195</v>
      </c>
      <c r="AU303" s="239" t="s">
        <v>87</v>
      </c>
      <c r="AY303" s="17" t="s">
        <v>134</v>
      </c>
      <c r="BE303" s="240">
        <f>IF(N303="základní",J303,0)</f>
        <v>0</v>
      </c>
      <c r="BF303" s="240">
        <f>IF(N303="snížená",J303,0)</f>
        <v>0</v>
      </c>
      <c r="BG303" s="240">
        <f>IF(N303="zákl. přenesená",J303,0)</f>
        <v>0</v>
      </c>
      <c r="BH303" s="240">
        <f>IF(N303="sníž. přenesená",J303,0)</f>
        <v>0</v>
      </c>
      <c r="BI303" s="240">
        <f>IF(N303="nulová",J303,0)</f>
        <v>0</v>
      </c>
      <c r="BJ303" s="17" t="s">
        <v>85</v>
      </c>
      <c r="BK303" s="240">
        <f>ROUND(I303*H303,2)</f>
        <v>0</v>
      </c>
      <c r="BL303" s="17" t="s">
        <v>95</v>
      </c>
      <c r="BM303" s="239" t="s">
        <v>468</v>
      </c>
    </row>
    <row r="304" s="12" customFormat="1" ht="22.8" customHeight="1">
      <c r="A304" s="12"/>
      <c r="B304" s="211"/>
      <c r="C304" s="212"/>
      <c r="D304" s="213" t="s">
        <v>77</v>
      </c>
      <c r="E304" s="225" t="s">
        <v>215</v>
      </c>
      <c r="F304" s="225" t="s">
        <v>469</v>
      </c>
      <c r="G304" s="212"/>
      <c r="H304" s="212"/>
      <c r="I304" s="215"/>
      <c r="J304" s="226">
        <f>BK304</f>
        <v>0</v>
      </c>
      <c r="K304" s="212"/>
      <c r="L304" s="217"/>
      <c r="M304" s="218"/>
      <c r="N304" s="219"/>
      <c r="O304" s="219"/>
      <c r="P304" s="220">
        <f>SUM(P305:P401)</f>
        <v>0</v>
      </c>
      <c r="Q304" s="219"/>
      <c r="R304" s="220">
        <f>SUM(R305:R401)</f>
        <v>0</v>
      </c>
      <c r="S304" s="219"/>
      <c r="T304" s="221">
        <f>SUM(T305:T401)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2" t="s">
        <v>85</v>
      </c>
      <c r="AT304" s="223" t="s">
        <v>77</v>
      </c>
      <c r="AU304" s="223" t="s">
        <v>85</v>
      </c>
      <c r="AY304" s="222" t="s">
        <v>134</v>
      </c>
      <c r="BK304" s="224">
        <f>SUM(BK305:BK401)</f>
        <v>0</v>
      </c>
    </row>
    <row r="305" s="2" customFormat="1" ht="24.15" customHeight="1">
      <c r="A305" s="38"/>
      <c r="B305" s="39"/>
      <c r="C305" s="227" t="s">
        <v>329</v>
      </c>
      <c r="D305" s="227" t="s">
        <v>137</v>
      </c>
      <c r="E305" s="228" t="s">
        <v>470</v>
      </c>
      <c r="F305" s="229" t="s">
        <v>471</v>
      </c>
      <c r="G305" s="230" t="s">
        <v>218</v>
      </c>
      <c r="H305" s="231">
        <v>11</v>
      </c>
      <c r="I305" s="232"/>
      <c r="J305" s="233">
        <f>ROUND(I305*H305,2)</f>
        <v>0</v>
      </c>
      <c r="K305" s="234"/>
      <c r="L305" s="44"/>
      <c r="M305" s="235" t="s">
        <v>1</v>
      </c>
      <c r="N305" s="236" t="s">
        <v>43</v>
      </c>
      <c r="O305" s="91"/>
      <c r="P305" s="237">
        <f>O305*H305</f>
        <v>0</v>
      </c>
      <c r="Q305" s="237">
        <v>0</v>
      </c>
      <c r="R305" s="237">
        <f>Q305*H305</f>
        <v>0</v>
      </c>
      <c r="S305" s="237">
        <v>0</v>
      </c>
      <c r="T305" s="23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9" t="s">
        <v>95</v>
      </c>
      <c r="AT305" s="239" t="s">
        <v>137</v>
      </c>
      <c r="AU305" s="239" t="s">
        <v>87</v>
      </c>
      <c r="AY305" s="17" t="s">
        <v>134</v>
      </c>
      <c r="BE305" s="240">
        <f>IF(N305="základní",J305,0)</f>
        <v>0</v>
      </c>
      <c r="BF305" s="240">
        <f>IF(N305="snížená",J305,0)</f>
        <v>0</v>
      </c>
      <c r="BG305" s="240">
        <f>IF(N305="zákl. přenesená",J305,0)</f>
        <v>0</v>
      </c>
      <c r="BH305" s="240">
        <f>IF(N305="sníž. přenesená",J305,0)</f>
        <v>0</v>
      </c>
      <c r="BI305" s="240">
        <f>IF(N305="nulová",J305,0)</f>
        <v>0</v>
      </c>
      <c r="BJ305" s="17" t="s">
        <v>85</v>
      </c>
      <c r="BK305" s="240">
        <f>ROUND(I305*H305,2)</f>
        <v>0</v>
      </c>
      <c r="BL305" s="17" t="s">
        <v>95</v>
      </c>
      <c r="BM305" s="239" t="s">
        <v>472</v>
      </c>
    </row>
    <row r="306" s="15" customFormat="1">
      <c r="A306" s="15"/>
      <c r="B306" s="280"/>
      <c r="C306" s="281"/>
      <c r="D306" s="248" t="s">
        <v>188</v>
      </c>
      <c r="E306" s="282" t="s">
        <v>1</v>
      </c>
      <c r="F306" s="283" t="s">
        <v>266</v>
      </c>
      <c r="G306" s="281"/>
      <c r="H306" s="282" t="s">
        <v>1</v>
      </c>
      <c r="I306" s="284"/>
      <c r="J306" s="281"/>
      <c r="K306" s="281"/>
      <c r="L306" s="285"/>
      <c r="M306" s="286"/>
      <c r="N306" s="287"/>
      <c r="O306" s="287"/>
      <c r="P306" s="287"/>
      <c r="Q306" s="287"/>
      <c r="R306" s="287"/>
      <c r="S306" s="287"/>
      <c r="T306" s="288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89" t="s">
        <v>188</v>
      </c>
      <c r="AU306" s="289" t="s">
        <v>87</v>
      </c>
      <c r="AV306" s="15" t="s">
        <v>85</v>
      </c>
      <c r="AW306" s="15" t="s">
        <v>34</v>
      </c>
      <c r="AX306" s="15" t="s">
        <v>78</v>
      </c>
      <c r="AY306" s="289" t="s">
        <v>134</v>
      </c>
    </row>
    <row r="307" s="15" customFormat="1">
      <c r="A307" s="15"/>
      <c r="B307" s="280"/>
      <c r="C307" s="281"/>
      <c r="D307" s="248" t="s">
        <v>188</v>
      </c>
      <c r="E307" s="282" t="s">
        <v>1</v>
      </c>
      <c r="F307" s="283" t="s">
        <v>473</v>
      </c>
      <c r="G307" s="281"/>
      <c r="H307" s="282" t="s">
        <v>1</v>
      </c>
      <c r="I307" s="284"/>
      <c r="J307" s="281"/>
      <c r="K307" s="281"/>
      <c r="L307" s="285"/>
      <c r="M307" s="286"/>
      <c r="N307" s="287"/>
      <c r="O307" s="287"/>
      <c r="P307" s="287"/>
      <c r="Q307" s="287"/>
      <c r="R307" s="287"/>
      <c r="S307" s="287"/>
      <c r="T307" s="288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89" t="s">
        <v>188</v>
      </c>
      <c r="AU307" s="289" t="s">
        <v>87</v>
      </c>
      <c r="AV307" s="15" t="s">
        <v>85</v>
      </c>
      <c r="AW307" s="15" t="s">
        <v>34</v>
      </c>
      <c r="AX307" s="15" t="s">
        <v>78</v>
      </c>
      <c r="AY307" s="289" t="s">
        <v>134</v>
      </c>
    </row>
    <row r="308" s="13" customFormat="1">
      <c r="A308" s="13"/>
      <c r="B308" s="246"/>
      <c r="C308" s="247"/>
      <c r="D308" s="248" t="s">
        <v>188</v>
      </c>
      <c r="E308" s="249" t="s">
        <v>1</v>
      </c>
      <c r="F308" s="250" t="s">
        <v>85</v>
      </c>
      <c r="G308" s="247"/>
      <c r="H308" s="251">
        <v>1</v>
      </c>
      <c r="I308" s="252"/>
      <c r="J308" s="247"/>
      <c r="K308" s="247"/>
      <c r="L308" s="253"/>
      <c r="M308" s="254"/>
      <c r="N308" s="255"/>
      <c r="O308" s="255"/>
      <c r="P308" s="255"/>
      <c r="Q308" s="255"/>
      <c r="R308" s="255"/>
      <c r="S308" s="255"/>
      <c r="T308" s="25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7" t="s">
        <v>188</v>
      </c>
      <c r="AU308" s="257" t="s">
        <v>87</v>
      </c>
      <c r="AV308" s="13" t="s">
        <v>87</v>
      </c>
      <c r="AW308" s="13" t="s">
        <v>34</v>
      </c>
      <c r="AX308" s="13" t="s">
        <v>78</v>
      </c>
      <c r="AY308" s="257" t="s">
        <v>134</v>
      </c>
    </row>
    <row r="309" s="15" customFormat="1">
      <c r="A309" s="15"/>
      <c r="B309" s="280"/>
      <c r="C309" s="281"/>
      <c r="D309" s="248" t="s">
        <v>188</v>
      </c>
      <c r="E309" s="282" t="s">
        <v>1</v>
      </c>
      <c r="F309" s="283" t="s">
        <v>474</v>
      </c>
      <c r="G309" s="281"/>
      <c r="H309" s="282" t="s">
        <v>1</v>
      </c>
      <c r="I309" s="284"/>
      <c r="J309" s="281"/>
      <c r="K309" s="281"/>
      <c r="L309" s="285"/>
      <c r="M309" s="286"/>
      <c r="N309" s="287"/>
      <c r="O309" s="287"/>
      <c r="P309" s="287"/>
      <c r="Q309" s="287"/>
      <c r="R309" s="287"/>
      <c r="S309" s="287"/>
      <c r="T309" s="288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89" t="s">
        <v>188</v>
      </c>
      <c r="AU309" s="289" t="s">
        <v>87</v>
      </c>
      <c r="AV309" s="15" t="s">
        <v>85</v>
      </c>
      <c r="AW309" s="15" t="s">
        <v>34</v>
      </c>
      <c r="AX309" s="15" t="s">
        <v>78</v>
      </c>
      <c r="AY309" s="289" t="s">
        <v>134</v>
      </c>
    </row>
    <row r="310" s="13" customFormat="1">
      <c r="A310" s="13"/>
      <c r="B310" s="246"/>
      <c r="C310" s="247"/>
      <c r="D310" s="248" t="s">
        <v>188</v>
      </c>
      <c r="E310" s="249" t="s">
        <v>1</v>
      </c>
      <c r="F310" s="250" t="s">
        <v>85</v>
      </c>
      <c r="G310" s="247"/>
      <c r="H310" s="251">
        <v>1</v>
      </c>
      <c r="I310" s="252"/>
      <c r="J310" s="247"/>
      <c r="K310" s="247"/>
      <c r="L310" s="253"/>
      <c r="M310" s="254"/>
      <c r="N310" s="255"/>
      <c r="O310" s="255"/>
      <c r="P310" s="255"/>
      <c r="Q310" s="255"/>
      <c r="R310" s="255"/>
      <c r="S310" s="255"/>
      <c r="T310" s="25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7" t="s">
        <v>188</v>
      </c>
      <c r="AU310" s="257" t="s">
        <v>87</v>
      </c>
      <c r="AV310" s="13" t="s">
        <v>87</v>
      </c>
      <c r="AW310" s="13" t="s">
        <v>34</v>
      </c>
      <c r="AX310" s="13" t="s">
        <v>78</v>
      </c>
      <c r="AY310" s="257" t="s">
        <v>134</v>
      </c>
    </row>
    <row r="311" s="15" customFormat="1">
      <c r="A311" s="15"/>
      <c r="B311" s="280"/>
      <c r="C311" s="281"/>
      <c r="D311" s="248" t="s">
        <v>188</v>
      </c>
      <c r="E311" s="282" t="s">
        <v>1</v>
      </c>
      <c r="F311" s="283" t="s">
        <v>475</v>
      </c>
      <c r="G311" s="281"/>
      <c r="H311" s="282" t="s">
        <v>1</v>
      </c>
      <c r="I311" s="284"/>
      <c r="J311" s="281"/>
      <c r="K311" s="281"/>
      <c r="L311" s="285"/>
      <c r="M311" s="286"/>
      <c r="N311" s="287"/>
      <c r="O311" s="287"/>
      <c r="P311" s="287"/>
      <c r="Q311" s="287"/>
      <c r="R311" s="287"/>
      <c r="S311" s="287"/>
      <c r="T311" s="288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89" t="s">
        <v>188</v>
      </c>
      <c r="AU311" s="289" t="s">
        <v>87</v>
      </c>
      <c r="AV311" s="15" t="s">
        <v>85</v>
      </c>
      <c r="AW311" s="15" t="s">
        <v>34</v>
      </c>
      <c r="AX311" s="15" t="s">
        <v>78</v>
      </c>
      <c r="AY311" s="289" t="s">
        <v>134</v>
      </c>
    </row>
    <row r="312" s="13" customFormat="1">
      <c r="A312" s="13"/>
      <c r="B312" s="246"/>
      <c r="C312" s="247"/>
      <c r="D312" s="248" t="s">
        <v>188</v>
      </c>
      <c r="E312" s="249" t="s">
        <v>1</v>
      </c>
      <c r="F312" s="250" t="s">
        <v>85</v>
      </c>
      <c r="G312" s="247"/>
      <c r="H312" s="251">
        <v>1</v>
      </c>
      <c r="I312" s="252"/>
      <c r="J312" s="247"/>
      <c r="K312" s="247"/>
      <c r="L312" s="253"/>
      <c r="M312" s="254"/>
      <c r="N312" s="255"/>
      <c r="O312" s="255"/>
      <c r="P312" s="255"/>
      <c r="Q312" s="255"/>
      <c r="R312" s="255"/>
      <c r="S312" s="255"/>
      <c r="T312" s="25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7" t="s">
        <v>188</v>
      </c>
      <c r="AU312" s="257" t="s">
        <v>87</v>
      </c>
      <c r="AV312" s="13" t="s">
        <v>87</v>
      </c>
      <c r="AW312" s="13" t="s">
        <v>34</v>
      </c>
      <c r="AX312" s="13" t="s">
        <v>78</v>
      </c>
      <c r="AY312" s="257" t="s">
        <v>134</v>
      </c>
    </row>
    <row r="313" s="15" customFormat="1">
      <c r="A313" s="15"/>
      <c r="B313" s="280"/>
      <c r="C313" s="281"/>
      <c r="D313" s="248" t="s">
        <v>188</v>
      </c>
      <c r="E313" s="282" t="s">
        <v>1</v>
      </c>
      <c r="F313" s="283" t="s">
        <v>476</v>
      </c>
      <c r="G313" s="281"/>
      <c r="H313" s="282" t="s">
        <v>1</v>
      </c>
      <c r="I313" s="284"/>
      <c r="J313" s="281"/>
      <c r="K313" s="281"/>
      <c r="L313" s="285"/>
      <c r="M313" s="286"/>
      <c r="N313" s="287"/>
      <c r="O313" s="287"/>
      <c r="P313" s="287"/>
      <c r="Q313" s="287"/>
      <c r="R313" s="287"/>
      <c r="S313" s="287"/>
      <c r="T313" s="28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89" t="s">
        <v>188</v>
      </c>
      <c r="AU313" s="289" t="s">
        <v>87</v>
      </c>
      <c r="AV313" s="15" t="s">
        <v>85</v>
      </c>
      <c r="AW313" s="15" t="s">
        <v>34</v>
      </c>
      <c r="AX313" s="15" t="s">
        <v>78</v>
      </c>
      <c r="AY313" s="289" t="s">
        <v>134</v>
      </c>
    </row>
    <row r="314" s="13" customFormat="1">
      <c r="A314" s="13"/>
      <c r="B314" s="246"/>
      <c r="C314" s="247"/>
      <c r="D314" s="248" t="s">
        <v>188</v>
      </c>
      <c r="E314" s="249" t="s">
        <v>1</v>
      </c>
      <c r="F314" s="250" t="s">
        <v>85</v>
      </c>
      <c r="G314" s="247"/>
      <c r="H314" s="251">
        <v>1</v>
      </c>
      <c r="I314" s="252"/>
      <c r="J314" s="247"/>
      <c r="K314" s="247"/>
      <c r="L314" s="253"/>
      <c r="M314" s="254"/>
      <c r="N314" s="255"/>
      <c r="O314" s="255"/>
      <c r="P314" s="255"/>
      <c r="Q314" s="255"/>
      <c r="R314" s="255"/>
      <c r="S314" s="255"/>
      <c r="T314" s="25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7" t="s">
        <v>188</v>
      </c>
      <c r="AU314" s="257" t="s">
        <v>87</v>
      </c>
      <c r="AV314" s="13" t="s">
        <v>87</v>
      </c>
      <c r="AW314" s="13" t="s">
        <v>34</v>
      </c>
      <c r="AX314" s="13" t="s">
        <v>78</v>
      </c>
      <c r="AY314" s="257" t="s">
        <v>134</v>
      </c>
    </row>
    <row r="315" s="15" customFormat="1">
      <c r="A315" s="15"/>
      <c r="B315" s="280"/>
      <c r="C315" s="281"/>
      <c r="D315" s="248" t="s">
        <v>188</v>
      </c>
      <c r="E315" s="282" t="s">
        <v>1</v>
      </c>
      <c r="F315" s="283" t="s">
        <v>477</v>
      </c>
      <c r="G315" s="281"/>
      <c r="H315" s="282" t="s">
        <v>1</v>
      </c>
      <c r="I315" s="284"/>
      <c r="J315" s="281"/>
      <c r="K315" s="281"/>
      <c r="L315" s="285"/>
      <c r="M315" s="286"/>
      <c r="N315" s="287"/>
      <c r="O315" s="287"/>
      <c r="P315" s="287"/>
      <c r="Q315" s="287"/>
      <c r="R315" s="287"/>
      <c r="S315" s="287"/>
      <c r="T315" s="288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89" t="s">
        <v>188</v>
      </c>
      <c r="AU315" s="289" t="s">
        <v>87</v>
      </c>
      <c r="AV315" s="15" t="s">
        <v>85</v>
      </c>
      <c r="AW315" s="15" t="s">
        <v>34</v>
      </c>
      <c r="AX315" s="15" t="s">
        <v>78</v>
      </c>
      <c r="AY315" s="289" t="s">
        <v>134</v>
      </c>
    </row>
    <row r="316" s="13" customFormat="1">
      <c r="A316" s="13"/>
      <c r="B316" s="246"/>
      <c r="C316" s="247"/>
      <c r="D316" s="248" t="s">
        <v>188</v>
      </c>
      <c r="E316" s="249" t="s">
        <v>1</v>
      </c>
      <c r="F316" s="250" t="s">
        <v>85</v>
      </c>
      <c r="G316" s="247"/>
      <c r="H316" s="251">
        <v>1</v>
      </c>
      <c r="I316" s="252"/>
      <c r="J316" s="247"/>
      <c r="K316" s="247"/>
      <c r="L316" s="253"/>
      <c r="M316" s="254"/>
      <c r="N316" s="255"/>
      <c r="O316" s="255"/>
      <c r="P316" s="255"/>
      <c r="Q316" s="255"/>
      <c r="R316" s="255"/>
      <c r="S316" s="255"/>
      <c r="T316" s="25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7" t="s">
        <v>188</v>
      </c>
      <c r="AU316" s="257" t="s">
        <v>87</v>
      </c>
      <c r="AV316" s="13" t="s">
        <v>87</v>
      </c>
      <c r="AW316" s="13" t="s">
        <v>34</v>
      </c>
      <c r="AX316" s="13" t="s">
        <v>78</v>
      </c>
      <c r="AY316" s="257" t="s">
        <v>134</v>
      </c>
    </row>
    <row r="317" s="15" customFormat="1">
      <c r="A317" s="15"/>
      <c r="B317" s="280"/>
      <c r="C317" s="281"/>
      <c r="D317" s="248" t="s">
        <v>188</v>
      </c>
      <c r="E317" s="282" t="s">
        <v>1</v>
      </c>
      <c r="F317" s="283" t="s">
        <v>478</v>
      </c>
      <c r="G317" s="281"/>
      <c r="H317" s="282" t="s">
        <v>1</v>
      </c>
      <c r="I317" s="284"/>
      <c r="J317" s="281"/>
      <c r="K317" s="281"/>
      <c r="L317" s="285"/>
      <c r="M317" s="286"/>
      <c r="N317" s="287"/>
      <c r="O317" s="287"/>
      <c r="P317" s="287"/>
      <c r="Q317" s="287"/>
      <c r="R317" s="287"/>
      <c r="S317" s="287"/>
      <c r="T317" s="288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89" t="s">
        <v>188</v>
      </c>
      <c r="AU317" s="289" t="s">
        <v>87</v>
      </c>
      <c r="AV317" s="15" t="s">
        <v>85</v>
      </c>
      <c r="AW317" s="15" t="s">
        <v>34</v>
      </c>
      <c r="AX317" s="15" t="s">
        <v>78</v>
      </c>
      <c r="AY317" s="289" t="s">
        <v>134</v>
      </c>
    </row>
    <row r="318" s="13" customFormat="1">
      <c r="A318" s="13"/>
      <c r="B318" s="246"/>
      <c r="C318" s="247"/>
      <c r="D318" s="248" t="s">
        <v>188</v>
      </c>
      <c r="E318" s="249" t="s">
        <v>1</v>
      </c>
      <c r="F318" s="250" t="s">
        <v>85</v>
      </c>
      <c r="G318" s="247"/>
      <c r="H318" s="251">
        <v>1</v>
      </c>
      <c r="I318" s="252"/>
      <c r="J318" s="247"/>
      <c r="K318" s="247"/>
      <c r="L318" s="253"/>
      <c r="M318" s="254"/>
      <c r="N318" s="255"/>
      <c r="O318" s="255"/>
      <c r="P318" s="255"/>
      <c r="Q318" s="255"/>
      <c r="R318" s="255"/>
      <c r="S318" s="255"/>
      <c r="T318" s="25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7" t="s">
        <v>188</v>
      </c>
      <c r="AU318" s="257" t="s">
        <v>87</v>
      </c>
      <c r="AV318" s="13" t="s">
        <v>87</v>
      </c>
      <c r="AW318" s="13" t="s">
        <v>34</v>
      </c>
      <c r="AX318" s="13" t="s">
        <v>78</v>
      </c>
      <c r="AY318" s="257" t="s">
        <v>134</v>
      </c>
    </row>
    <row r="319" s="15" customFormat="1">
      <c r="A319" s="15"/>
      <c r="B319" s="280"/>
      <c r="C319" s="281"/>
      <c r="D319" s="248" t="s">
        <v>188</v>
      </c>
      <c r="E319" s="282" t="s">
        <v>1</v>
      </c>
      <c r="F319" s="283" t="s">
        <v>479</v>
      </c>
      <c r="G319" s="281"/>
      <c r="H319" s="282" t="s">
        <v>1</v>
      </c>
      <c r="I319" s="284"/>
      <c r="J319" s="281"/>
      <c r="K319" s="281"/>
      <c r="L319" s="285"/>
      <c r="M319" s="286"/>
      <c r="N319" s="287"/>
      <c r="O319" s="287"/>
      <c r="P319" s="287"/>
      <c r="Q319" s="287"/>
      <c r="R319" s="287"/>
      <c r="S319" s="287"/>
      <c r="T319" s="288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89" t="s">
        <v>188</v>
      </c>
      <c r="AU319" s="289" t="s">
        <v>87</v>
      </c>
      <c r="AV319" s="15" t="s">
        <v>85</v>
      </c>
      <c r="AW319" s="15" t="s">
        <v>34</v>
      </c>
      <c r="AX319" s="15" t="s">
        <v>78</v>
      </c>
      <c r="AY319" s="289" t="s">
        <v>134</v>
      </c>
    </row>
    <row r="320" s="13" customFormat="1">
      <c r="A320" s="13"/>
      <c r="B320" s="246"/>
      <c r="C320" s="247"/>
      <c r="D320" s="248" t="s">
        <v>188</v>
      </c>
      <c r="E320" s="249" t="s">
        <v>1</v>
      </c>
      <c r="F320" s="250" t="s">
        <v>87</v>
      </c>
      <c r="G320" s="247"/>
      <c r="H320" s="251">
        <v>2</v>
      </c>
      <c r="I320" s="252"/>
      <c r="J320" s="247"/>
      <c r="K320" s="247"/>
      <c r="L320" s="253"/>
      <c r="M320" s="254"/>
      <c r="N320" s="255"/>
      <c r="O320" s="255"/>
      <c r="P320" s="255"/>
      <c r="Q320" s="255"/>
      <c r="R320" s="255"/>
      <c r="S320" s="255"/>
      <c r="T320" s="25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7" t="s">
        <v>188</v>
      </c>
      <c r="AU320" s="257" t="s">
        <v>87</v>
      </c>
      <c r="AV320" s="13" t="s">
        <v>87</v>
      </c>
      <c r="AW320" s="13" t="s">
        <v>34</v>
      </c>
      <c r="AX320" s="13" t="s">
        <v>78</v>
      </c>
      <c r="AY320" s="257" t="s">
        <v>134</v>
      </c>
    </row>
    <row r="321" s="15" customFormat="1">
      <c r="A321" s="15"/>
      <c r="B321" s="280"/>
      <c r="C321" s="281"/>
      <c r="D321" s="248" t="s">
        <v>188</v>
      </c>
      <c r="E321" s="282" t="s">
        <v>1</v>
      </c>
      <c r="F321" s="283" t="s">
        <v>480</v>
      </c>
      <c r="G321" s="281"/>
      <c r="H321" s="282" t="s">
        <v>1</v>
      </c>
      <c r="I321" s="284"/>
      <c r="J321" s="281"/>
      <c r="K321" s="281"/>
      <c r="L321" s="285"/>
      <c r="M321" s="286"/>
      <c r="N321" s="287"/>
      <c r="O321" s="287"/>
      <c r="P321" s="287"/>
      <c r="Q321" s="287"/>
      <c r="R321" s="287"/>
      <c r="S321" s="287"/>
      <c r="T321" s="288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89" t="s">
        <v>188</v>
      </c>
      <c r="AU321" s="289" t="s">
        <v>87</v>
      </c>
      <c r="AV321" s="15" t="s">
        <v>85</v>
      </c>
      <c r="AW321" s="15" t="s">
        <v>34</v>
      </c>
      <c r="AX321" s="15" t="s">
        <v>78</v>
      </c>
      <c r="AY321" s="289" t="s">
        <v>134</v>
      </c>
    </row>
    <row r="322" s="13" customFormat="1">
      <c r="A322" s="13"/>
      <c r="B322" s="246"/>
      <c r="C322" s="247"/>
      <c r="D322" s="248" t="s">
        <v>188</v>
      </c>
      <c r="E322" s="249" t="s">
        <v>1</v>
      </c>
      <c r="F322" s="250" t="s">
        <v>87</v>
      </c>
      <c r="G322" s="247"/>
      <c r="H322" s="251">
        <v>2</v>
      </c>
      <c r="I322" s="252"/>
      <c r="J322" s="247"/>
      <c r="K322" s="247"/>
      <c r="L322" s="253"/>
      <c r="M322" s="254"/>
      <c r="N322" s="255"/>
      <c r="O322" s="255"/>
      <c r="P322" s="255"/>
      <c r="Q322" s="255"/>
      <c r="R322" s="255"/>
      <c r="S322" s="255"/>
      <c r="T322" s="25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7" t="s">
        <v>188</v>
      </c>
      <c r="AU322" s="257" t="s">
        <v>87</v>
      </c>
      <c r="AV322" s="13" t="s">
        <v>87</v>
      </c>
      <c r="AW322" s="13" t="s">
        <v>34</v>
      </c>
      <c r="AX322" s="13" t="s">
        <v>78</v>
      </c>
      <c r="AY322" s="257" t="s">
        <v>134</v>
      </c>
    </row>
    <row r="323" s="15" customFormat="1">
      <c r="A323" s="15"/>
      <c r="B323" s="280"/>
      <c r="C323" s="281"/>
      <c r="D323" s="248" t="s">
        <v>188</v>
      </c>
      <c r="E323" s="282" t="s">
        <v>1</v>
      </c>
      <c r="F323" s="283" t="s">
        <v>481</v>
      </c>
      <c r="G323" s="281"/>
      <c r="H323" s="282" t="s">
        <v>1</v>
      </c>
      <c r="I323" s="284"/>
      <c r="J323" s="281"/>
      <c r="K323" s="281"/>
      <c r="L323" s="285"/>
      <c r="M323" s="286"/>
      <c r="N323" s="287"/>
      <c r="O323" s="287"/>
      <c r="P323" s="287"/>
      <c r="Q323" s="287"/>
      <c r="R323" s="287"/>
      <c r="S323" s="287"/>
      <c r="T323" s="288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89" t="s">
        <v>188</v>
      </c>
      <c r="AU323" s="289" t="s">
        <v>87</v>
      </c>
      <c r="AV323" s="15" t="s">
        <v>85</v>
      </c>
      <c r="AW323" s="15" t="s">
        <v>34</v>
      </c>
      <c r="AX323" s="15" t="s">
        <v>78</v>
      </c>
      <c r="AY323" s="289" t="s">
        <v>134</v>
      </c>
    </row>
    <row r="324" s="15" customFormat="1">
      <c r="A324" s="15"/>
      <c r="B324" s="280"/>
      <c r="C324" s="281"/>
      <c r="D324" s="248" t="s">
        <v>188</v>
      </c>
      <c r="E324" s="282" t="s">
        <v>1</v>
      </c>
      <c r="F324" s="283" t="s">
        <v>480</v>
      </c>
      <c r="G324" s="281"/>
      <c r="H324" s="282" t="s">
        <v>1</v>
      </c>
      <c r="I324" s="284"/>
      <c r="J324" s="281"/>
      <c r="K324" s="281"/>
      <c r="L324" s="285"/>
      <c r="M324" s="286"/>
      <c r="N324" s="287"/>
      <c r="O324" s="287"/>
      <c r="P324" s="287"/>
      <c r="Q324" s="287"/>
      <c r="R324" s="287"/>
      <c r="S324" s="287"/>
      <c r="T324" s="288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89" t="s">
        <v>188</v>
      </c>
      <c r="AU324" s="289" t="s">
        <v>87</v>
      </c>
      <c r="AV324" s="15" t="s">
        <v>85</v>
      </c>
      <c r="AW324" s="15" t="s">
        <v>34</v>
      </c>
      <c r="AX324" s="15" t="s">
        <v>78</v>
      </c>
      <c r="AY324" s="289" t="s">
        <v>134</v>
      </c>
    </row>
    <row r="325" s="13" customFormat="1">
      <c r="A325" s="13"/>
      <c r="B325" s="246"/>
      <c r="C325" s="247"/>
      <c r="D325" s="248" t="s">
        <v>188</v>
      </c>
      <c r="E325" s="249" t="s">
        <v>1</v>
      </c>
      <c r="F325" s="250" t="s">
        <v>85</v>
      </c>
      <c r="G325" s="247"/>
      <c r="H325" s="251">
        <v>1</v>
      </c>
      <c r="I325" s="252"/>
      <c r="J325" s="247"/>
      <c r="K325" s="247"/>
      <c r="L325" s="253"/>
      <c r="M325" s="254"/>
      <c r="N325" s="255"/>
      <c r="O325" s="255"/>
      <c r="P325" s="255"/>
      <c r="Q325" s="255"/>
      <c r="R325" s="255"/>
      <c r="S325" s="255"/>
      <c r="T325" s="25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7" t="s">
        <v>188</v>
      </c>
      <c r="AU325" s="257" t="s">
        <v>87</v>
      </c>
      <c r="AV325" s="13" t="s">
        <v>87</v>
      </c>
      <c r="AW325" s="13" t="s">
        <v>34</v>
      </c>
      <c r="AX325" s="13" t="s">
        <v>78</v>
      </c>
      <c r="AY325" s="257" t="s">
        <v>134</v>
      </c>
    </row>
    <row r="326" s="14" customFormat="1">
      <c r="A326" s="14"/>
      <c r="B326" s="258"/>
      <c r="C326" s="259"/>
      <c r="D326" s="248" t="s">
        <v>188</v>
      </c>
      <c r="E326" s="260" t="s">
        <v>1</v>
      </c>
      <c r="F326" s="261" t="s">
        <v>190</v>
      </c>
      <c r="G326" s="259"/>
      <c r="H326" s="262">
        <v>11</v>
      </c>
      <c r="I326" s="263"/>
      <c r="J326" s="259"/>
      <c r="K326" s="259"/>
      <c r="L326" s="264"/>
      <c r="M326" s="265"/>
      <c r="N326" s="266"/>
      <c r="O326" s="266"/>
      <c r="P326" s="266"/>
      <c r="Q326" s="266"/>
      <c r="R326" s="266"/>
      <c r="S326" s="266"/>
      <c r="T326" s="26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8" t="s">
        <v>188</v>
      </c>
      <c r="AU326" s="268" t="s">
        <v>87</v>
      </c>
      <c r="AV326" s="14" t="s">
        <v>95</v>
      </c>
      <c r="AW326" s="14" t="s">
        <v>34</v>
      </c>
      <c r="AX326" s="14" t="s">
        <v>85</v>
      </c>
      <c r="AY326" s="268" t="s">
        <v>134</v>
      </c>
    </row>
    <row r="327" s="2" customFormat="1" ht="16.5" customHeight="1">
      <c r="A327" s="38"/>
      <c r="B327" s="39"/>
      <c r="C327" s="269" t="s">
        <v>482</v>
      </c>
      <c r="D327" s="269" t="s">
        <v>195</v>
      </c>
      <c r="E327" s="270" t="s">
        <v>483</v>
      </c>
      <c r="F327" s="271" t="s">
        <v>484</v>
      </c>
      <c r="G327" s="272" t="s">
        <v>218</v>
      </c>
      <c r="H327" s="273">
        <v>2</v>
      </c>
      <c r="I327" s="274"/>
      <c r="J327" s="275">
        <f>ROUND(I327*H327,2)</f>
        <v>0</v>
      </c>
      <c r="K327" s="276"/>
      <c r="L327" s="277"/>
      <c r="M327" s="278" t="s">
        <v>1</v>
      </c>
      <c r="N327" s="279" t="s">
        <v>43</v>
      </c>
      <c r="O327" s="91"/>
      <c r="P327" s="237">
        <f>O327*H327</f>
        <v>0</v>
      </c>
      <c r="Q327" s="237">
        <v>0</v>
      </c>
      <c r="R327" s="237">
        <f>Q327*H327</f>
        <v>0</v>
      </c>
      <c r="S327" s="237">
        <v>0</v>
      </c>
      <c r="T327" s="23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9" t="s">
        <v>167</v>
      </c>
      <c r="AT327" s="239" t="s">
        <v>195</v>
      </c>
      <c r="AU327" s="239" t="s">
        <v>87</v>
      </c>
      <c r="AY327" s="17" t="s">
        <v>134</v>
      </c>
      <c r="BE327" s="240">
        <f>IF(N327="základní",J327,0)</f>
        <v>0</v>
      </c>
      <c r="BF327" s="240">
        <f>IF(N327="snížená",J327,0)</f>
        <v>0</v>
      </c>
      <c r="BG327" s="240">
        <f>IF(N327="zákl. přenesená",J327,0)</f>
        <v>0</v>
      </c>
      <c r="BH327" s="240">
        <f>IF(N327="sníž. přenesená",J327,0)</f>
        <v>0</v>
      </c>
      <c r="BI327" s="240">
        <f>IF(N327="nulová",J327,0)</f>
        <v>0</v>
      </c>
      <c r="BJ327" s="17" t="s">
        <v>85</v>
      </c>
      <c r="BK327" s="240">
        <f>ROUND(I327*H327,2)</f>
        <v>0</v>
      </c>
      <c r="BL327" s="17" t="s">
        <v>95</v>
      </c>
      <c r="BM327" s="239" t="s">
        <v>485</v>
      </c>
    </row>
    <row r="328" s="15" customFormat="1">
      <c r="A328" s="15"/>
      <c r="B328" s="280"/>
      <c r="C328" s="281"/>
      <c r="D328" s="248" t="s">
        <v>188</v>
      </c>
      <c r="E328" s="282" t="s">
        <v>1</v>
      </c>
      <c r="F328" s="283" t="s">
        <v>480</v>
      </c>
      <c r="G328" s="281"/>
      <c r="H328" s="282" t="s">
        <v>1</v>
      </c>
      <c r="I328" s="284"/>
      <c r="J328" s="281"/>
      <c r="K328" s="281"/>
      <c r="L328" s="285"/>
      <c r="M328" s="286"/>
      <c r="N328" s="287"/>
      <c r="O328" s="287"/>
      <c r="P328" s="287"/>
      <c r="Q328" s="287"/>
      <c r="R328" s="287"/>
      <c r="S328" s="287"/>
      <c r="T328" s="288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89" t="s">
        <v>188</v>
      </c>
      <c r="AU328" s="289" t="s">
        <v>87</v>
      </c>
      <c r="AV328" s="15" t="s">
        <v>85</v>
      </c>
      <c r="AW328" s="15" t="s">
        <v>34</v>
      </c>
      <c r="AX328" s="15" t="s">
        <v>78</v>
      </c>
      <c r="AY328" s="289" t="s">
        <v>134</v>
      </c>
    </row>
    <row r="329" s="13" customFormat="1">
      <c r="A329" s="13"/>
      <c r="B329" s="246"/>
      <c r="C329" s="247"/>
      <c r="D329" s="248" t="s">
        <v>188</v>
      </c>
      <c r="E329" s="249" t="s">
        <v>1</v>
      </c>
      <c r="F329" s="250" t="s">
        <v>87</v>
      </c>
      <c r="G329" s="247"/>
      <c r="H329" s="251">
        <v>2</v>
      </c>
      <c r="I329" s="252"/>
      <c r="J329" s="247"/>
      <c r="K329" s="247"/>
      <c r="L329" s="253"/>
      <c r="M329" s="254"/>
      <c r="N329" s="255"/>
      <c r="O329" s="255"/>
      <c r="P329" s="255"/>
      <c r="Q329" s="255"/>
      <c r="R329" s="255"/>
      <c r="S329" s="255"/>
      <c r="T329" s="25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7" t="s">
        <v>188</v>
      </c>
      <c r="AU329" s="257" t="s">
        <v>87</v>
      </c>
      <c r="AV329" s="13" t="s">
        <v>87</v>
      </c>
      <c r="AW329" s="13" t="s">
        <v>34</v>
      </c>
      <c r="AX329" s="13" t="s">
        <v>78</v>
      </c>
      <c r="AY329" s="257" t="s">
        <v>134</v>
      </c>
    </row>
    <row r="330" s="14" customFormat="1">
      <c r="A330" s="14"/>
      <c r="B330" s="258"/>
      <c r="C330" s="259"/>
      <c r="D330" s="248" t="s">
        <v>188</v>
      </c>
      <c r="E330" s="260" t="s">
        <v>1</v>
      </c>
      <c r="F330" s="261" t="s">
        <v>190</v>
      </c>
      <c r="G330" s="259"/>
      <c r="H330" s="262">
        <v>2</v>
      </c>
      <c r="I330" s="263"/>
      <c r="J330" s="259"/>
      <c r="K330" s="259"/>
      <c r="L330" s="264"/>
      <c r="M330" s="265"/>
      <c r="N330" s="266"/>
      <c r="O330" s="266"/>
      <c r="P330" s="266"/>
      <c r="Q330" s="266"/>
      <c r="R330" s="266"/>
      <c r="S330" s="266"/>
      <c r="T330" s="26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8" t="s">
        <v>188</v>
      </c>
      <c r="AU330" s="268" t="s">
        <v>87</v>
      </c>
      <c r="AV330" s="14" t="s">
        <v>95</v>
      </c>
      <c r="AW330" s="14" t="s">
        <v>34</v>
      </c>
      <c r="AX330" s="14" t="s">
        <v>85</v>
      </c>
      <c r="AY330" s="268" t="s">
        <v>134</v>
      </c>
    </row>
    <row r="331" s="2" customFormat="1" ht="24.15" customHeight="1">
      <c r="A331" s="38"/>
      <c r="B331" s="39"/>
      <c r="C331" s="269" t="s">
        <v>332</v>
      </c>
      <c r="D331" s="269" t="s">
        <v>195</v>
      </c>
      <c r="E331" s="270" t="s">
        <v>486</v>
      </c>
      <c r="F331" s="271" t="s">
        <v>487</v>
      </c>
      <c r="G331" s="272" t="s">
        <v>218</v>
      </c>
      <c r="H331" s="273">
        <v>3</v>
      </c>
      <c r="I331" s="274"/>
      <c r="J331" s="275">
        <f>ROUND(I331*H331,2)</f>
        <v>0</v>
      </c>
      <c r="K331" s="276"/>
      <c r="L331" s="277"/>
      <c r="M331" s="278" t="s">
        <v>1</v>
      </c>
      <c r="N331" s="279" t="s">
        <v>43</v>
      </c>
      <c r="O331" s="91"/>
      <c r="P331" s="237">
        <f>O331*H331</f>
        <v>0</v>
      </c>
      <c r="Q331" s="237">
        <v>0</v>
      </c>
      <c r="R331" s="237">
        <f>Q331*H331</f>
        <v>0</v>
      </c>
      <c r="S331" s="237">
        <v>0</v>
      </c>
      <c r="T331" s="23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9" t="s">
        <v>167</v>
      </c>
      <c r="AT331" s="239" t="s">
        <v>195</v>
      </c>
      <c r="AU331" s="239" t="s">
        <v>87</v>
      </c>
      <c r="AY331" s="17" t="s">
        <v>134</v>
      </c>
      <c r="BE331" s="240">
        <f>IF(N331="základní",J331,0)</f>
        <v>0</v>
      </c>
      <c r="BF331" s="240">
        <f>IF(N331="snížená",J331,0)</f>
        <v>0</v>
      </c>
      <c r="BG331" s="240">
        <f>IF(N331="zákl. přenesená",J331,0)</f>
        <v>0</v>
      </c>
      <c r="BH331" s="240">
        <f>IF(N331="sníž. přenesená",J331,0)</f>
        <v>0</v>
      </c>
      <c r="BI331" s="240">
        <f>IF(N331="nulová",J331,0)</f>
        <v>0</v>
      </c>
      <c r="BJ331" s="17" t="s">
        <v>85</v>
      </c>
      <c r="BK331" s="240">
        <f>ROUND(I331*H331,2)</f>
        <v>0</v>
      </c>
      <c r="BL331" s="17" t="s">
        <v>95</v>
      </c>
      <c r="BM331" s="239" t="s">
        <v>488</v>
      </c>
    </row>
    <row r="332" s="15" customFormat="1">
      <c r="A332" s="15"/>
      <c r="B332" s="280"/>
      <c r="C332" s="281"/>
      <c r="D332" s="248" t="s">
        <v>188</v>
      </c>
      <c r="E332" s="282" t="s">
        <v>1</v>
      </c>
      <c r="F332" s="283" t="s">
        <v>478</v>
      </c>
      <c r="G332" s="281"/>
      <c r="H332" s="282" t="s">
        <v>1</v>
      </c>
      <c r="I332" s="284"/>
      <c r="J332" s="281"/>
      <c r="K332" s="281"/>
      <c r="L332" s="285"/>
      <c r="M332" s="286"/>
      <c r="N332" s="287"/>
      <c r="O332" s="287"/>
      <c r="P332" s="287"/>
      <c r="Q332" s="287"/>
      <c r="R332" s="287"/>
      <c r="S332" s="287"/>
      <c r="T332" s="288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89" t="s">
        <v>188</v>
      </c>
      <c r="AU332" s="289" t="s">
        <v>87</v>
      </c>
      <c r="AV332" s="15" t="s">
        <v>85</v>
      </c>
      <c r="AW332" s="15" t="s">
        <v>34</v>
      </c>
      <c r="AX332" s="15" t="s">
        <v>78</v>
      </c>
      <c r="AY332" s="289" t="s">
        <v>134</v>
      </c>
    </row>
    <row r="333" s="13" customFormat="1">
      <c r="A333" s="13"/>
      <c r="B333" s="246"/>
      <c r="C333" s="247"/>
      <c r="D333" s="248" t="s">
        <v>188</v>
      </c>
      <c r="E333" s="249" t="s">
        <v>1</v>
      </c>
      <c r="F333" s="250" t="s">
        <v>85</v>
      </c>
      <c r="G333" s="247"/>
      <c r="H333" s="251">
        <v>1</v>
      </c>
      <c r="I333" s="252"/>
      <c r="J333" s="247"/>
      <c r="K333" s="247"/>
      <c r="L333" s="253"/>
      <c r="M333" s="254"/>
      <c r="N333" s="255"/>
      <c r="O333" s="255"/>
      <c r="P333" s="255"/>
      <c r="Q333" s="255"/>
      <c r="R333" s="255"/>
      <c r="S333" s="255"/>
      <c r="T333" s="25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7" t="s">
        <v>188</v>
      </c>
      <c r="AU333" s="257" t="s">
        <v>87</v>
      </c>
      <c r="AV333" s="13" t="s">
        <v>87</v>
      </c>
      <c r="AW333" s="13" t="s">
        <v>34</v>
      </c>
      <c r="AX333" s="13" t="s">
        <v>78</v>
      </c>
      <c r="AY333" s="257" t="s">
        <v>134</v>
      </c>
    </row>
    <row r="334" s="15" customFormat="1">
      <c r="A334" s="15"/>
      <c r="B334" s="280"/>
      <c r="C334" s="281"/>
      <c r="D334" s="248" t="s">
        <v>188</v>
      </c>
      <c r="E334" s="282" t="s">
        <v>1</v>
      </c>
      <c r="F334" s="283" t="s">
        <v>489</v>
      </c>
      <c r="G334" s="281"/>
      <c r="H334" s="282" t="s">
        <v>1</v>
      </c>
      <c r="I334" s="284"/>
      <c r="J334" s="281"/>
      <c r="K334" s="281"/>
      <c r="L334" s="285"/>
      <c r="M334" s="286"/>
      <c r="N334" s="287"/>
      <c r="O334" s="287"/>
      <c r="P334" s="287"/>
      <c r="Q334" s="287"/>
      <c r="R334" s="287"/>
      <c r="S334" s="287"/>
      <c r="T334" s="288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89" t="s">
        <v>188</v>
      </c>
      <c r="AU334" s="289" t="s">
        <v>87</v>
      </c>
      <c r="AV334" s="15" t="s">
        <v>85</v>
      </c>
      <c r="AW334" s="15" t="s">
        <v>34</v>
      </c>
      <c r="AX334" s="15" t="s">
        <v>78</v>
      </c>
      <c r="AY334" s="289" t="s">
        <v>134</v>
      </c>
    </row>
    <row r="335" s="13" customFormat="1">
      <c r="A335" s="13"/>
      <c r="B335" s="246"/>
      <c r="C335" s="247"/>
      <c r="D335" s="248" t="s">
        <v>188</v>
      </c>
      <c r="E335" s="249" t="s">
        <v>1</v>
      </c>
      <c r="F335" s="250" t="s">
        <v>87</v>
      </c>
      <c r="G335" s="247"/>
      <c r="H335" s="251">
        <v>2</v>
      </c>
      <c r="I335" s="252"/>
      <c r="J335" s="247"/>
      <c r="K335" s="247"/>
      <c r="L335" s="253"/>
      <c r="M335" s="254"/>
      <c r="N335" s="255"/>
      <c r="O335" s="255"/>
      <c r="P335" s="255"/>
      <c r="Q335" s="255"/>
      <c r="R335" s="255"/>
      <c r="S335" s="255"/>
      <c r="T335" s="25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7" t="s">
        <v>188</v>
      </c>
      <c r="AU335" s="257" t="s">
        <v>87</v>
      </c>
      <c r="AV335" s="13" t="s">
        <v>87</v>
      </c>
      <c r="AW335" s="13" t="s">
        <v>34</v>
      </c>
      <c r="AX335" s="13" t="s">
        <v>78</v>
      </c>
      <c r="AY335" s="257" t="s">
        <v>134</v>
      </c>
    </row>
    <row r="336" s="14" customFormat="1">
      <c r="A336" s="14"/>
      <c r="B336" s="258"/>
      <c r="C336" s="259"/>
      <c r="D336" s="248" t="s">
        <v>188</v>
      </c>
      <c r="E336" s="260" t="s">
        <v>1</v>
      </c>
      <c r="F336" s="261" t="s">
        <v>190</v>
      </c>
      <c r="G336" s="259"/>
      <c r="H336" s="262">
        <v>3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188</v>
      </c>
      <c r="AU336" s="268" t="s">
        <v>87</v>
      </c>
      <c r="AV336" s="14" t="s">
        <v>95</v>
      </c>
      <c r="AW336" s="14" t="s">
        <v>34</v>
      </c>
      <c r="AX336" s="14" t="s">
        <v>85</v>
      </c>
      <c r="AY336" s="268" t="s">
        <v>134</v>
      </c>
    </row>
    <row r="337" s="2" customFormat="1" ht="24.15" customHeight="1">
      <c r="A337" s="38"/>
      <c r="B337" s="39"/>
      <c r="C337" s="269" t="s">
        <v>490</v>
      </c>
      <c r="D337" s="269" t="s">
        <v>195</v>
      </c>
      <c r="E337" s="270" t="s">
        <v>491</v>
      </c>
      <c r="F337" s="271" t="s">
        <v>492</v>
      </c>
      <c r="G337" s="272" t="s">
        <v>218</v>
      </c>
      <c r="H337" s="273">
        <v>3</v>
      </c>
      <c r="I337" s="274"/>
      <c r="J337" s="275">
        <f>ROUND(I337*H337,2)</f>
        <v>0</v>
      </c>
      <c r="K337" s="276"/>
      <c r="L337" s="277"/>
      <c r="M337" s="278" t="s">
        <v>1</v>
      </c>
      <c r="N337" s="279" t="s">
        <v>43</v>
      </c>
      <c r="O337" s="91"/>
      <c r="P337" s="237">
        <f>O337*H337</f>
        <v>0</v>
      </c>
      <c r="Q337" s="237">
        <v>0</v>
      </c>
      <c r="R337" s="237">
        <f>Q337*H337</f>
        <v>0</v>
      </c>
      <c r="S337" s="237">
        <v>0</v>
      </c>
      <c r="T337" s="23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9" t="s">
        <v>167</v>
      </c>
      <c r="AT337" s="239" t="s">
        <v>195</v>
      </c>
      <c r="AU337" s="239" t="s">
        <v>87</v>
      </c>
      <c r="AY337" s="17" t="s">
        <v>134</v>
      </c>
      <c r="BE337" s="240">
        <f>IF(N337="základní",J337,0)</f>
        <v>0</v>
      </c>
      <c r="BF337" s="240">
        <f>IF(N337="snížená",J337,0)</f>
        <v>0</v>
      </c>
      <c r="BG337" s="240">
        <f>IF(N337="zákl. přenesená",J337,0)</f>
        <v>0</v>
      </c>
      <c r="BH337" s="240">
        <f>IF(N337="sníž. přenesená",J337,0)</f>
        <v>0</v>
      </c>
      <c r="BI337" s="240">
        <f>IF(N337="nulová",J337,0)</f>
        <v>0</v>
      </c>
      <c r="BJ337" s="17" t="s">
        <v>85</v>
      </c>
      <c r="BK337" s="240">
        <f>ROUND(I337*H337,2)</f>
        <v>0</v>
      </c>
      <c r="BL337" s="17" t="s">
        <v>95</v>
      </c>
      <c r="BM337" s="239" t="s">
        <v>493</v>
      </c>
    </row>
    <row r="338" s="15" customFormat="1">
      <c r="A338" s="15"/>
      <c r="B338" s="280"/>
      <c r="C338" s="281"/>
      <c r="D338" s="248" t="s">
        <v>188</v>
      </c>
      <c r="E338" s="282" t="s">
        <v>1</v>
      </c>
      <c r="F338" s="283" t="s">
        <v>473</v>
      </c>
      <c r="G338" s="281"/>
      <c r="H338" s="282" t="s">
        <v>1</v>
      </c>
      <c r="I338" s="284"/>
      <c r="J338" s="281"/>
      <c r="K338" s="281"/>
      <c r="L338" s="285"/>
      <c r="M338" s="286"/>
      <c r="N338" s="287"/>
      <c r="O338" s="287"/>
      <c r="P338" s="287"/>
      <c r="Q338" s="287"/>
      <c r="R338" s="287"/>
      <c r="S338" s="287"/>
      <c r="T338" s="288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89" t="s">
        <v>188</v>
      </c>
      <c r="AU338" s="289" t="s">
        <v>87</v>
      </c>
      <c r="AV338" s="15" t="s">
        <v>85</v>
      </c>
      <c r="AW338" s="15" t="s">
        <v>34</v>
      </c>
      <c r="AX338" s="15" t="s">
        <v>78</v>
      </c>
      <c r="AY338" s="289" t="s">
        <v>134</v>
      </c>
    </row>
    <row r="339" s="13" customFormat="1">
      <c r="A339" s="13"/>
      <c r="B339" s="246"/>
      <c r="C339" s="247"/>
      <c r="D339" s="248" t="s">
        <v>188</v>
      </c>
      <c r="E339" s="249" t="s">
        <v>1</v>
      </c>
      <c r="F339" s="250" t="s">
        <v>85</v>
      </c>
      <c r="G339" s="247"/>
      <c r="H339" s="251">
        <v>1</v>
      </c>
      <c r="I339" s="252"/>
      <c r="J339" s="247"/>
      <c r="K339" s="247"/>
      <c r="L339" s="253"/>
      <c r="M339" s="254"/>
      <c r="N339" s="255"/>
      <c r="O339" s="255"/>
      <c r="P339" s="255"/>
      <c r="Q339" s="255"/>
      <c r="R339" s="255"/>
      <c r="S339" s="255"/>
      <c r="T339" s="25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7" t="s">
        <v>188</v>
      </c>
      <c r="AU339" s="257" t="s">
        <v>87</v>
      </c>
      <c r="AV339" s="13" t="s">
        <v>87</v>
      </c>
      <c r="AW339" s="13" t="s">
        <v>34</v>
      </c>
      <c r="AX339" s="13" t="s">
        <v>78</v>
      </c>
      <c r="AY339" s="257" t="s">
        <v>134</v>
      </c>
    </row>
    <row r="340" s="15" customFormat="1">
      <c r="A340" s="15"/>
      <c r="B340" s="280"/>
      <c r="C340" s="281"/>
      <c r="D340" s="248" t="s">
        <v>188</v>
      </c>
      <c r="E340" s="282" t="s">
        <v>1</v>
      </c>
      <c r="F340" s="283" t="s">
        <v>474</v>
      </c>
      <c r="G340" s="281"/>
      <c r="H340" s="282" t="s">
        <v>1</v>
      </c>
      <c r="I340" s="284"/>
      <c r="J340" s="281"/>
      <c r="K340" s="281"/>
      <c r="L340" s="285"/>
      <c r="M340" s="286"/>
      <c r="N340" s="287"/>
      <c r="O340" s="287"/>
      <c r="P340" s="287"/>
      <c r="Q340" s="287"/>
      <c r="R340" s="287"/>
      <c r="S340" s="287"/>
      <c r="T340" s="288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89" t="s">
        <v>188</v>
      </c>
      <c r="AU340" s="289" t="s">
        <v>87</v>
      </c>
      <c r="AV340" s="15" t="s">
        <v>85</v>
      </c>
      <c r="AW340" s="15" t="s">
        <v>34</v>
      </c>
      <c r="AX340" s="15" t="s">
        <v>78</v>
      </c>
      <c r="AY340" s="289" t="s">
        <v>134</v>
      </c>
    </row>
    <row r="341" s="13" customFormat="1">
      <c r="A341" s="13"/>
      <c r="B341" s="246"/>
      <c r="C341" s="247"/>
      <c r="D341" s="248" t="s">
        <v>188</v>
      </c>
      <c r="E341" s="249" t="s">
        <v>1</v>
      </c>
      <c r="F341" s="250" t="s">
        <v>85</v>
      </c>
      <c r="G341" s="247"/>
      <c r="H341" s="251">
        <v>1</v>
      </c>
      <c r="I341" s="252"/>
      <c r="J341" s="247"/>
      <c r="K341" s="247"/>
      <c r="L341" s="253"/>
      <c r="M341" s="254"/>
      <c r="N341" s="255"/>
      <c r="O341" s="255"/>
      <c r="P341" s="255"/>
      <c r="Q341" s="255"/>
      <c r="R341" s="255"/>
      <c r="S341" s="255"/>
      <c r="T341" s="25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7" t="s">
        <v>188</v>
      </c>
      <c r="AU341" s="257" t="s">
        <v>87</v>
      </c>
      <c r="AV341" s="13" t="s">
        <v>87</v>
      </c>
      <c r="AW341" s="13" t="s">
        <v>34</v>
      </c>
      <c r="AX341" s="13" t="s">
        <v>78</v>
      </c>
      <c r="AY341" s="257" t="s">
        <v>134</v>
      </c>
    </row>
    <row r="342" s="15" customFormat="1">
      <c r="A342" s="15"/>
      <c r="B342" s="280"/>
      <c r="C342" s="281"/>
      <c r="D342" s="248" t="s">
        <v>188</v>
      </c>
      <c r="E342" s="282" t="s">
        <v>1</v>
      </c>
      <c r="F342" s="283" t="s">
        <v>475</v>
      </c>
      <c r="G342" s="281"/>
      <c r="H342" s="282" t="s">
        <v>1</v>
      </c>
      <c r="I342" s="284"/>
      <c r="J342" s="281"/>
      <c r="K342" s="281"/>
      <c r="L342" s="285"/>
      <c r="M342" s="286"/>
      <c r="N342" s="287"/>
      <c r="O342" s="287"/>
      <c r="P342" s="287"/>
      <c r="Q342" s="287"/>
      <c r="R342" s="287"/>
      <c r="S342" s="287"/>
      <c r="T342" s="288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89" t="s">
        <v>188</v>
      </c>
      <c r="AU342" s="289" t="s">
        <v>87</v>
      </c>
      <c r="AV342" s="15" t="s">
        <v>85</v>
      </c>
      <c r="AW342" s="15" t="s">
        <v>34</v>
      </c>
      <c r="AX342" s="15" t="s">
        <v>78</v>
      </c>
      <c r="AY342" s="289" t="s">
        <v>134</v>
      </c>
    </row>
    <row r="343" s="13" customFormat="1">
      <c r="A343" s="13"/>
      <c r="B343" s="246"/>
      <c r="C343" s="247"/>
      <c r="D343" s="248" t="s">
        <v>188</v>
      </c>
      <c r="E343" s="249" t="s">
        <v>1</v>
      </c>
      <c r="F343" s="250" t="s">
        <v>85</v>
      </c>
      <c r="G343" s="247"/>
      <c r="H343" s="251">
        <v>1</v>
      </c>
      <c r="I343" s="252"/>
      <c r="J343" s="247"/>
      <c r="K343" s="247"/>
      <c r="L343" s="253"/>
      <c r="M343" s="254"/>
      <c r="N343" s="255"/>
      <c r="O343" s="255"/>
      <c r="P343" s="255"/>
      <c r="Q343" s="255"/>
      <c r="R343" s="255"/>
      <c r="S343" s="255"/>
      <c r="T343" s="25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7" t="s">
        <v>188</v>
      </c>
      <c r="AU343" s="257" t="s">
        <v>87</v>
      </c>
      <c r="AV343" s="13" t="s">
        <v>87</v>
      </c>
      <c r="AW343" s="13" t="s">
        <v>34</v>
      </c>
      <c r="AX343" s="13" t="s">
        <v>78</v>
      </c>
      <c r="AY343" s="257" t="s">
        <v>134</v>
      </c>
    </row>
    <row r="344" s="14" customFormat="1">
      <c r="A344" s="14"/>
      <c r="B344" s="258"/>
      <c r="C344" s="259"/>
      <c r="D344" s="248" t="s">
        <v>188</v>
      </c>
      <c r="E344" s="260" t="s">
        <v>1</v>
      </c>
      <c r="F344" s="261" t="s">
        <v>190</v>
      </c>
      <c r="G344" s="259"/>
      <c r="H344" s="262">
        <v>3</v>
      </c>
      <c r="I344" s="263"/>
      <c r="J344" s="259"/>
      <c r="K344" s="259"/>
      <c r="L344" s="264"/>
      <c r="M344" s="265"/>
      <c r="N344" s="266"/>
      <c r="O344" s="266"/>
      <c r="P344" s="266"/>
      <c r="Q344" s="266"/>
      <c r="R344" s="266"/>
      <c r="S344" s="266"/>
      <c r="T344" s="26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8" t="s">
        <v>188</v>
      </c>
      <c r="AU344" s="268" t="s">
        <v>87</v>
      </c>
      <c r="AV344" s="14" t="s">
        <v>95</v>
      </c>
      <c r="AW344" s="14" t="s">
        <v>34</v>
      </c>
      <c r="AX344" s="14" t="s">
        <v>85</v>
      </c>
      <c r="AY344" s="268" t="s">
        <v>134</v>
      </c>
    </row>
    <row r="345" s="2" customFormat="1" ht="21.75" customHeight="1">
      <c r="A345" s="38"/>
      <c r="B345" s="39"/>
      <c r="C345" s="269" t="s">
        <v>335</v>
      </c>
      <c r="D345" s="269" t="s">
        <v>195</v>
      </c>
      <c r="E345" s="270" t="s">
        <v>494</v>
      </c>
      <c r="F345" s="271" t="s">
        <v>495</v>
      </c>
      <c r="G345" s="272" t="s">
        <v>218</v>
      </c>
      <c r="H345" s="273">
        <v>2</v>
      </c>
      <c r="I345" s="274"/>
      <c r="J345" s="275">
        <f>ROUND(I345*H345,2)</f>
        <v>0</v>
      </c>
      <c r="K345" s="276"/>
      <c r="L345" s="277"/>
      <c r="M345" s="278" t="s">
        <v>1</v>
      </c>
      <c r="N345" s="279" t="s">
        <v>43</v>
      </c>
      <c r="O345" s="91"/>
      <c r="P345" s="237">
        <f>O345*H345</f>
        <v>0</v>
      </c>
      <c r="Q345" s="237">
        <v>0</v>
      </c>
      <c r="R345" s="237">
        <f>Q345*H345</f>
        <v>0</v>
      </c>
      <c r="S345" s="237">
        <v>0</v>
      </c>
      <c r="T345" s="23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9" t="s">
        <v>167</v>
      </c>
      <c r="AT345" s="239" t="s">
        <v>195</v>
      </c>
      <c r="AU345" s="239" t="s">
        <v>87</v>
      </c>
      <c r="AY345" s="17" t="s">
        <v>134</v>
      </c>
      <c r="BE345" s="240">
        <f>IF(N345="základní",J345,0)</f>
        <v>0</v>
      </c>
      <c r="BF345" s="240">
        <f>IF(N345="snížená",J345,0)</f>
        <v>0</v>
      </c>
      <c r="BG345" s="240">
        <f>IF(N345="zákl. přenesená",J345,0)</f>
        <v>0</v>
      </c>
      <c r="BH345" s="240">
        <f>IF(N345="sníž. přenesená",J345,0)</f>
        <v>0</v>
      </c>
      <c r="BI345" s="240">
        <f>IF(N345="nulová",J345,0)</f>
        <v>0</v>
      </c>
      <c r="BJ345" s="17" t="s">
        <v>85</v>
      </c>
      <c r="BK345" s="240">
        <f>ROUND(I345*H345,2)</f>
        <v>0</v>
      </c>
      <c r="BL345" s="17" t="s">
        <v>95</v>
      </c>
      <c r="BM345" s="239" t="s">
        <v>496</v>
      </c>
    </row>
    <row r="346" s="15" customFormat="1">
      <c r="A346" s="15"/>
      <c r="B346" s="280"/>
      <c r="C346" s="281"/>
      <c r="D346" s="248" t="s">
        <v>188</v>
      </c>
      <c r="E346" s="282" t="s">
        <v>1</v>
      </c>
      <c r="F346" s="283" t="s">
        <v>476</v>
      </c>
      <c r="G346" s="281"/>
      <c r="H346" s="282" t="s">
        <v>1</v>
      </c>
      <c r="I346" s="284"/>
      <c r="J346" s="281"/>
      <c r="K346" s="281"/>
      <c r="L346" s="285"/>
      <c r="M346" s="286"/>
      <c r="N346" s="287"/>
      <c r="O346" s="287"/>
      <c r="P346" s="287"/>
      <c r="Q346" s="287"/>
      <c r="R346" s="287"/>
      <c r="S346" s="287"/>
      <c r="T346" s="288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89" t="s">
        <v>188</v>
      </c>
      <c r="AU346" s="289" t="s">
        <v>87</v>
      </c>
      <c r="AV346" s="15" t="s">
        <v>85</v>
      </c>
      <c r="AW346" s="15" t="s">
        <v>34</v>
      </c>
      <c r="AX346" s="15" t="s">
        <v>78</v>
      </c>
      <c r="AY346" s="289" t="s">
        <v>134</v>
      </c>
    </row>
    <row r="347" s="13" customFormat="1">
      <c r="A347" s="13"/>
      <c r="B347" s="246"/>
      <c r="C347" s="247"/>
      <c r="D347" s="248" t="s">
        <v>188</v>
      </c>
      <c r="E347" s="249" t="s">
        <v>1</v>
      </c>
      <c r="F347" s="250" t="s">
        <v>85</v>
      </c>
      <c r="G347" s="247"/>
      <c r="H347" s="251">
        <v>1</v>
      </c>
      <c r="I347" s="252"/>
      <c r="J347" s="247"/>
      <c r="K347" s="247"/>
      <c r="L347" s="253"/>
      <c r="M347" s="254"/>
      <c r="N347" s="255"/>
      <c r="O347" s="255"/>
      <c r="P347" s="255"/>
      <c r="Q347" s="255"/>
      <c r="R347" s="255"/>
      <c r="S347" s="255"/>
      <c r="T347" s="25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7" t="s">
        <v>188</v>
      </c>
      <c r="AU347" s="257" t="s">
        <v>87</v>
      </c>
      <c r="AV347" s="13" t="s">
        <v>87</v>
      </c>
      <c r="AW347" s="13" t="s">
        <v>34</v>
      </c>
      <c r="AX347" s="13" t="s">
        <v>78</v>
      </c>
      <c r="AY347" s="257" t="s">
        <v>134</v>
      </c>
    </row>
    <row r="348" s="15" customFormat="1">
      <c r="A348" s="15"/>
      <c r="B348" s="280"/>
      <c r="C348" s="281"/>
      <c r="D348" s="248" t="s">
        <v>188</v>
      </c>
      <c r="E348" s="282" t="s">
        <v>1</v>
      </c>
      <c r="F348" s="283" t="s">
        <v>477</v>
      </c>
      <c r="G348" s="281"/>
      <c r="H348" s="282" t="s">
        <v>1</v>
      </c>
      <c r="I348" s="284"/>
      <c r="J348" s="281"/>
      <c r="K348" s="281"/>
      <c r="L348" s="285"/>
      <c r="M348" s="286"/>
      <c r="N348" s="287"/>
      <c r="O348" s="287"/>
      <c r="P348" s="287"/>
      <c r="Q348" s="287"/>
      <c r="R348" s="287"/>
      <c r="S348" s="287"/>
      <c r="T348" s="288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89" t="s">
        <v>188</v>
      </c>
      <c r="AU348" s="289" t="s">
        <v>87</v>
      </c>
      <c r="AV348" s="15" t="s">
        <v>85</v>
      </c>
      <c r="AW348" s="15" t="s">
        <v>34</v>
      </c>
      <c r="AX348" s="15" t="s">
        <v>78</v>
      </c>
      <c r="AY348" s="289" t="s">
        <v>134</v>
      </c>
    </row>
    <row r="349" s="13" customFormat="1">
      <c r="A349" s="13"/>
      <c r="B349" s="246"/>
      <c r="C349" s="247"/>
      <c r="D349" s="248" t="s">
        <v>188</v>
      </c>
      <c r="E349" s="249" t="s">
        <v>1</v>
      </c>
      <c r="F349" s="250" t="s">
        <v>85</v>
      </c>
      <c r="G349" s="247"/>
      <c r="H349" s="251">
        <v>1</v>
      </c>
      <c r="I349" s="252"/>
      <c r="J349" s="247"/>
      <c r="K349" s="247"/>
      <c r="L349" s="253"/>
      <c r="M349" s="254"/>
      <c r="N349" s="255"/>
      <c r="O349" s="255"/>
      <c r="P349" s="255"/>
      <c r="Q349" s="255"/>
      <c r="R349" s="255"/>
      <c r="S349" s="255"/>
      <c r="T349" s="25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7" t="s">
        <v>188</v>
      </c>
      <c r="AU349" s="257" t="s">
        <v>87</v>
      </c>
      <c r="AV349" s="13" t="s">
        <v>87</v>
      </c>
      <c r="AW349" s="13" t="s">
        <v>34</v>
      </c>
      <c r="AX349" s="13" t="s">
        <v>78</v>
      </c>
      <c r="AY349" s="257" t="s">
        <v>134</v>
      </c>
    </row>
    <row r="350" s="14" customFormat="1">
      <c r="A350" s="14"/>
      <c r="B350" s="258"/>
      <c r="C350" s="259"/>
      <c r="D350" s="248" t="s">
        <v>188</v>
      </c>
      <c r="E350" s="260" t="s">
        <v>1</v>
      </c>
      <c r="F350" s="261" t="s">
        <v>190</v>
      </c>
      <c r="G350" s="259"/>
      <c r="H350" s="262">
        <v>2</v>
      </c>
      <c r="I350" s="263"/>
      <c r="J350" s="259"/>
      <c r="K350" s="259"/>
      <c r="L350" s="264"/>
      <c r="M350" s="265"/>
      <c r="N350" s="266"/>
      <c r="O350" s="266"/>
      <c r="P350" s="266"/>
      <c r="Q350" s="266"/>
      <c r="R350" s="266"/>
      <c r="S350" s="266"/>
      <c r="T350" s="26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8" t="s">
        <v>188</v>
      </c>
      <c r="AU350" s="268" t="s">
        <v>87</v>
      </c>
      <c r="AV350" s="14" t="s">
        <v>95</v>
      </c>
      <c r="AW350" s="14" t="s">
        <v>34</v>
      </c>
      <c r="AX350" s="14" t="s">
        <v>85</v>
      </c>
      <c r="AY350" s="268" t="s">
        <v>134</v>
      </c>
    </row>
    <row r="351" s="2" customFormat="1" ht="24.15" customHeight="1">
      <c r="A351" s="38"/>
      <c r="B351" s="39"/>
      <c r="C351" s="227" t="s">
        <v>497</v>
      </c>
      <c r="D351" s="227" t="s">
        <v>137</v>
      </c>
      <c r="E351" s="228" t="s">
        <v>498</v>
      </c>
      <c r="F351" s="229" t="s">
        <v>499</v>
      </c>
      <c r="G351" s="230" t="s">
        <v>218</v>
      </c>
      <c r="H351" s="231">
        <v>7</v>
      </c>
      <c r="I351" s="232"/>
      <c r="J351" s="233">
        <f>ROUND(I351*H351,2)</f>
        <v>0</v>
      </c>
      <c r="K351" s="234"/>
      <c r="L351" s="44"/>
      <c r="M351" s="235" t="s">
        <v>1</v>
      </c>
      <c r="N351" s="236" t="s">
        <v>43</v>
      </c>
      <c r="O351" s="91"/>
      <c r="P351" s="237">
        <f>O351*H351</f>
        <v>0</v>
      </c>
      <c r="Q351" s="237">
        <v>0</v>
      </c>
      <c r="R351" s="237">
        <f>Q351*H351</f>
        <v>0</v>
      </c>
      <c r="S351" s="237">
        <v>0</v>
      </c>
      <c r="T351" s="23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9" t="s">
        <v>95</v>
      </c>
      <c r="AT351" s="239" t="s">
        <v>137</v>
      </c>
      <c r="AU351" s="239" t="s">
        <v>87</v>
      </c>
      <c r="AY351" s="17" t="s">
        <v>134</v>
      </c>
      <c r="BE351" s="240">
        <f>IF(N351="základní",J351,0)</f>
        <v>0</v>
      </c>
      <c r="BF351" s="240">
        <f>IF(N351="snížená",J351,0)</f>
        <v>0</v>
      </c>
      <c r="BG351" s="240">
        <f>IF(N351="zákl. přenesená",J351,0)</f>
        <v>0</v>
      </c>
      <c r="BH351" s="240">
        <f>IF(N351="sníž. přenesená",J351,0)</f>
        <v>0</v>
      </c>
      <c r="BI351" s="240">
        <f>IF(N351="nulová",J351,0)</f>
        <v>0</v>
      </c>
      <c r="BJ351" s="17" t="s">
        <v>85</v>
      </c>
      <c r="BK351" s="240">
        <f>ROUND(I351*H351,2)</f>
        <v>0</v>
      </c>
      <c r="BL351" s="17" t="s">
        <v>95</v>
      </c>
      <c r="BM351" s="239" t="s">
        <v>500</v>
      </c>
    </row>
    <row r="352" s="2" customFormat="1" ht="21.75" customHeight="1">
      <c r="A352" s="38"/>
      <c r="B352" s="39"/>
      <c r="C352" s="269" t="s">
        <v>338</v>
      </c>
      <c r="D352" s="269" t="s">
        <v>195</v>
      </c>
      <c r="E352" s="270" t="s">
        <v>501</v>
      </c>
      <c r="F352" s="271" t="s">
        <v>502</v>
      </c>
      <c r="G352" s="272" t="s">
        <v>218</v>
      </c>
      <c r="H352" s="273">
        <v>7</v>
      </c>
      <c r="I352" s="274"/>
      <c r="J352" s="275">
        <f>ROUND(I352*H352,2)</f>
        <v>0</v>
      </c>
      <c r="K352" s="276"/>
      <c r="L352" s="277"/>
      <c r="M352" s="278" t="s">
        <v>1</v>
      </c>
      <c r="N352" s="279" t="s">
        <v>43</v>
      </c>
      <c r="O352" s="91"/>
      <c r="P352" s="237">
        <f>O352*H352</f>
        <v>0</v>
      </c>
      <c r="Q352" s="237">
        <v>0</v>
      </c>
      <c r="R352" s="237">
        <f>Q352*H352</f>
        <v>0</v>
      </c>
      <c r="S352" s="237">
        <v>0</v>
      </c>
      <c r="T352" s="23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9" t="s">
        <v>167</v>
      </c>
      <c r="AT352" s="239" t="s">
        <v>195</v>
      </c>
      <c r="AU352" s="239" t="s">
        <v>87</v>
      </c>
      <c r="AY352" s="17" t="s">
        <v>134</v>
      </c>
      <c r="BE352" s="240">
        <f>IF(N352="základní",J352,0)</f>
        <v>0</v>
      </c>
      <c r="BF352" s="240">
        <f>IF(N352="snížená",J352,0)</f>
        <v>0</v>
      </c>
      <c r="BG352" s="240">
        <f>IF(N352="zákl. přenesená",J352,0)</f>
        <v>0</v>
      </c>
      <c r="BH352" s="240">
        <f>IF(N352="sníž. přenesená",J352,0)</f>
        <v>0</v>
      </c>
      <c r="BI352" s="240">
        <f>IF(N352="nulová",J352,0)</f>
        <v>0</v>
      </c>
      <c r="BJ352" s="17" t="s">
        <v>85</v>
      </c>
      <c r="BK352" s="240">
        <f>ROUND(I352*H352,2)</f>
        <v>0</v>
      </c>
      <c r="BL352" s="17" t="s">
        <v>95</v>
      </c>
      <c r="BM352" s="239" t="s">
        <v>503</v>
      </c>
    </row>
    <row r="353" s="2" customFormat="1" ht="16.5" customHeight="1">
      <c r="A353" s="38"/>
      <c r="B353" s="39"/>
      <c r="C353" s="269" t="s">
        <v>504</v>
      </c>
      <c r="D353" s="269" t="s">
        <v>195</v>
      </c>
      <c r="E353" s="270" t="s">
        <v>505</v>
      </c>
      <c r="F353" s="271" t="s">
        <v>506</v>
      </c>
      <c r="G353" s="272" t="s">
        <v>218</v>
      </c>
      <c r="H353" s="273">
        <v>7</v>
      </c>
      <c r="I353" s="274"/>
      <c r="J353" s="275">
        <f>ROUND(I353*H353,2)</f>
        <v>0</v>
      </c>
      <c r="K353" s="276"/>
      <c r="L353" s="277"/>
      <c r="M353" s="278" t="s">
        <v>1</v>
      </c>
      <c r="N353" s="279" t="s">
        <v>43</v>
      </c>
      <c r="O353" s="91"/>
      <c r="P353" s="237">
        <f>O353*H353</f>
        <v>0</v>
      </c>
      <c r="Q353" s="237">
        <v>0</v>
      </c>
      <c r="R353" s="237">
        <f>Q353*H353</f>
        <v>0</v>
      </c>
      <c r="S353" s="237">
        <v>0</v>
      </c>
      <c r="T353" s="23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9" t="s">
        <v>167</v>
      </c>
      <c r="AT353" s="239" t="s">
        <v>195</v>
      </c>
      <c r="AU353" s="239" t="s">
        <v>87</v>
      </c>
      <c r="AY353" s="17" t="s">
        <v>134</v>
      </c>
      <c r="BE353" s="240">
        <f>IF(N353="základní",J353,0)</f>
        <v>0</v>
      </c>
      <c r="BF353" s="240">
        <f>IF(N353="snížená",J353,0)</f>
        <v>0</v>
      </c>
      <c r="BG353" s="240">
        <f>IF(N353="zákl. přenesená",J353,0)</f>
        <v>0</v>
      </c>
      <c r="BH353" s="240">
        <f>IF(N353="sníž. přenesená",J353,0)</f>
        <v>0</v>
      </c>
      <c r="BI353" s="240">
        <f>IF(N353="nulová",J353,0)</f>
        <v>0</v>
      </c>
      <c r="BJ353" s="17" t="s">
        <v>85</v>
      </c>
      <c r="BK353" s="240">
        <f>ROUND(I353*H353,2)</f>
        <v>0</v>
      </c>
      <c r="BL353" s="17" t="s">
        <v>95</v>
      </c>
      <c r="BM353" s="239" t="s">
        <v>507</v>
      </c>
    </row>
    <row r="354" s="2" customFormat="1" ht="16.5" customHeight="1">
      <c r="A354" s="38"/>
      <c r="B354" s="39"/>
      <c r="C354" s="269" t="s">
        <v>342</v>
      </c>
      <c r="D354" s="269" t="s">
        <v>195</v>
      </c>
      <c r="E354" s="270" t="s">
        <v>508</v>
      </c>
      <c r="F354" s="271" t="s">
        <v>509</v>
      </c>
      <c r="G354" s="272" t="s">
        <v>218</v>
      </c>
      <c r="H354" s="273">
        <v>7</v>
      </c>
      <c r="I354" s="274"/>
      <c r="J354" s="275">
        <f>ROUND(I354*H354,2)</f>
        <v>0</v>
      </c>
      <c r="K354" s="276"/>
      <c r="L354" s="277"/>
      <c r="M354" s="278" t="s">
        <v>1</v>
      </c>
      <c r="N354" s="279" t="s">
        <v>43</v>
      </c>
      <c r="O354" s="91"/>
      <c r="P354" s="237">
        <f>O354*H354</f>
        <v>0</v>
      </c>
      <c r="Q354" s="237">
        <v>0</v>
      </c>
      <c r="R354" s="237">
        <f>Q354*H354</f>
        <v>0</v>
      </c>
      <c r="S354" s="237">
        <v>0</v>
      </c>
      <c r="T354" s="23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9" t="s">
        <v>167</v>
      </c>
      <c r="AT354" s="239" t="s">
        <v>195</v>
      </c>
      <c r="AU354" s="239" t="s">
        <v>87</v>
      </c>
      <c r="AY354" s="17" t="s">
        <v>134</v>
      </c>
      <c r="BE354" s="240">
        <f>IF(N354="základní",J354,0)</f>
        <v>0</v>
      </c>
      <c r="BF354" s="240">
        <f>IF(N354="snížená",J354,0)</f>
        <v>0</v>
      </c>
      <c r="BG354" s="240">
        <f>IF(N354="zákl. přenesená",J354,0)</f>
        <v>0</v>
      </c>
      <c r="BH354" s="240">
        <f>IF(N354="sníž. přenesená",J354,0)</f>
        <v>0</v>
      </c>
      <c r="BI354" s="240">
        <f>IF(N354="nulová",J354,0)</f>
        <v>0</v>
      </c>
      <c r="BJ354" s="17" t="s">
        <v>85</v>
      </c>
      <c r="BK354" s="240">
        <f>ROUND(I354*H354,2)</f>
        <v>0</v>
      </c>
      <c r="BL354" s="17" t="s">
        <v>95</v>
      </c>
      <c r="BM354" s="239" t="s">
        <v>510</v>
      </c>
    </row>
    <row r="355" s="2" customFormat="1" ht="21.75" customHeight="1">
      <c r="A355" s="38"/>
      <c r="B355" s="39"/>
      <c r="C355" s="269" t="s">
        <v>511</v>
      </c>
      <c r="D355" s="269" t="s">
        <v>195</v>
      </c>
      <c r="E355" s="270" t="s">
        <v>512</v>
      </c>
      <c r="F355" s="271" t="s">
        <v>513</v>
      </c>
      <c r="G355" s="272" t="s">
        <v>218</v>
      </c>
      <c r="H355" s="273">
        <v>22</v>
      </c>
      <c r="I355" s="274"/>
      <c r="J355" s="275">
        <f>ROUND(I355*H355,2)</f>
        <v>0</v>
      </c>
      <c r="K355" s="276"/>
      <c r="L355" s="277"/>
      <c r="M355" s="278" t="s">
        <v>1</v>
      </c>
      <c r="N355" s="279" t="s">
        <v>43</v>
      </c>
      <c r="O355" s="91"/>
      <c r="P355" s="237">
        <f>O355*H355</f>
        <v>0</v>
      </c>
      <c r="Q355" s="237">
        <v>0</v>
      </c>
      <c r="R355" s="237">
        <f>Q355*H355</f>
        <v>0</v>
      </c>
      <c r="S355" s="237">
        <v>0</v>
      </c>
      <c r="T355" s="23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9" t="s">
        <v>167</v>
      </c>
      <c r="AT355" s="239" t="s">
        <v>195</v>
      </c>
      <c r="AU355" s="239" t="s">
        <v>87</v>
      </c>
      <c r="AY355" s="17" t="s">
        <v>134</v>
      </c>
      <c r="BE355" s="240">
        <f>IF(N355="základní",J355,0)</f>
        <v>0</v>
      </c>
      <c r="BF355" s="240">
        <f>IF(N355="snížená",J355,0)</f>
        <v>0</v>
      </c>
      <c r="BG355" s="240">
        <f>IF(N355="zákl. přenesená",J355,0)</f>
        <v>0</v>
      </c>
      <c r="BH355" s="240">
        <f>IF(N355="sníž. přenesená",J355,0)</f>
        <v>0</v>
      </c>
      <c r="BI355" s="240">
        <f>IF(N355="nulová",J355,0)</f>
        <v>0</v>
      </c>
      <c r="BJ355" s="17" t="s">
        <v>85</v>
      </c>
      <c r="BK355" s="240">
        <f>ROUND(I355*H355,2)</f>
        <v>0</v>
      </c>
      <c r="BL355" s="17" t="s">
        <v>95</v>
      </c>
      <c r="BM355" s="239" t="s">
        <v>514</v>
      </c>
    </row>
    <row r="356" s="2" customFormat="1" ht="16.5" customHeight="1">
      <c r="A356" s="38"/>
      <c r="B356" s="39"/>
      <c r="C356" s="269" t="s">
        <v>346</v>
      </c>
      <c r="D356" s="269" t="s">
        <v>195</v>
      </c>
      <c r="E356" s="270" t="s">
        <v>515</v>
      </c>
      <c r="F356" s="271" t="s">
        <v>516</v>
      </c>
      <c r="G356" s="272" t="s">
        <v>218</v>
      </c>
      <c r="H356" s="273">
        <v>14</v>
      </c>
      <c r="I356" s="274"/>
      <c r="J356" s="275">
        <f>ROUND(I356*H356,2)</f>
        <v>0</v>
      </c>
      <c r="K356" s="276"/>
      <c r="L356" s="277"/>
      <c r="M356" s="278" t="s">
        <v>1</v>
      </c>
      <c r="N356" s="279" t="s">
        <v>43</v>
      </c>
      <c r="O356" s="91"/>
      <c r="P356" s="237">
        <f>O356*H356</f>
        <v>0</v>
      </c>
      <c r="Q356" s="237">
        <v>0</v>
      </c>
      <c r="R356" s="237">
        <f>Q356*H356</f>
        <v>0</v>
      </c>
      <c r="S356" s="237">
        <v>0</v>
      </c>
      <c r="T356" s="23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9" t="s">
        <v>167</v>
      </c>
      <c r="AT356" s="239" t="s">
        <v>195</v>
      </c>
      <c r="AU356" s="239" t="s">
        <v>87</v>
      </c>
      <c r="AY356" s="17" t="s">
        <v>134</v>
      </c>
      <c r="BE356" s="240">
        <f>IF(N356="základní",J356,0)</f>
        <v>0</v>
      </c>
      <c r="BF356" s="240">
        <f>IF(N356="snížená",J356,0)</f>
        <v>0</v>
      </c>
      <c r="BG356" s="240">
        <f>IF(N356="zákl. přenesená",J356,0)</f>
        <v>0</v>
      </c>
      <c r="BH356" s="240">
        <f>IF(N356="sníž. přenesená",J356,0)</f>
        <v>0</v>
      </c>
      <c r="BI356" s="240">
        <f>IF(N356="nulová",J356,0)</f>
        <v>0</v>
      </c>
      <c r="BJ356" s="17" t="s">
        <v>85</v>
      </c>
      <c r="BK356" s="240">
        <f>ROUND(I356*H356,2)</f>
        <v>0</v>
      </c>
      <c r="BL356" s="17" t="s">
        <v>95</v>
      </c>
      <c r="BM356" s="239" t="s">
        <v>517</v>
      </c>
    </row>
    <row r="357" s="2" customFormat="1" ht="24.15" customHeight="1">
      <c r="A357" s="38"/>
      <c r="B357" s="39"/>
      <c r="C357" s="227" t="s">
        <v>518</v>
      </c>
      <c r="D357" s="227" t="s">
        <v>137</v>
      </c>
      <c r="E357" s="228" t="s">
        <v>519</v>
      </c>
      <c r="F357" s="229" t="s">
        <v>520</v>
      </c>
      <c r="G357" s="230" t="s">
        <v>257</v>
      </c>
      <c r="H357" s="231">
        <v>6.2000000000000002</v>
      </c>
      <c r="I357" s="232"/>
      <c r="J357" s="233">
        <f>ROUND(I357*H357,2)</f>
        <v>0</v>
      </c>
      <c r="K357" s="234"/>
      <c r="L357" s="44"/>
      <c r="M357" s="235" t="s">
        <v>1</v>
      </c>
      <c r="N357" s="236" t="s">
        <v>43</v>
      </c>
      <c r="O357" s="91"/>
      <c r="P357" s="237">
        <f>O357*H357</f>
        <v>0</v>
      </c>
      <c r="Q357" s="237">
        <v>0</v>
      </c>
      <c r="R357" s="237">
        <f>Q357*H357</f>
        <v>0</v>
      </c>
      <c r="S357" s="237">
        <v>0</v>
      </c>
      <c r="T357" s="23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9" t="s">
        <v>95</v>
      </c>
      <c r="AT357" s="239" t="s">
        <v>137</v>
      </c>
      <c r="AU357" s="239" t="s">
        <v>87</v>
      </c>
      <c r="AY357" s="17" t="s">
        <v>134</v>
      </c>
      <c r="BE357" s="240">
        <f>IF(N357="základní",J357,0)</f>
        <v>0</v>
      </c>
      <c r="BF357" s="240">
        <f>IF(N357="snížená",J357,0)</f>
        <v>0</v>
      </c>
      <c r="BG357" s="240">
        <f>IF(N357="zákl. přenesená",J357,0)</f>
        <v>0</v>
      </c>
      <c r="BH357" s="240">
        <f>IF(N357="sníž. přenesená",J357,0)</f>
        <v>0</v>
      </c>
      <c r="BI357" s="240">
        <f>IF(N357="nulová",J357,0)</f>
        <v>0</v>
      </c>
      <c r="BJ357" s="17" t="s">
        <v>85</v>
      </c>
      <c r="BK357" s="240">
        <f>ROUND(I357*H357,2)</f>
        <v>0</v>
      </c>
      <c r="BL357" s="17" t="s">
        <v>95</v>
      </c>
      <c r="BM357" s="239" t="s">
        <v>521</v>
      </c>
    </row>
    <row r="358" s="2" customFormat="1" ht="49.05" customHeight="1">
      <c r="A358" s="38"/>
      <c r="B358" s="39"/>
      <c r="C358" s="227" t="s">
        <v>351</v>
      </c>
      <c r="D358" s="227" t="s">
        <v>137</v>
      </c>
      <c r="E358" s="228" t="s">
        <v>522</v>
      </c>
      <c r="F358" s="229" t="s">
        <v>523</v>
      </c>
      <c r="G358" s="230" t="s">
        <v>257</v>
      </c>
      <c r="H358" s="231">
        <v>1170</v>
      </c>
      <c r="I358" s="232"/>
      <c r="J358" s="233">
        <f>ROUND(I358*H358,2)</f>
        <v>0</v>
      </c>
      <c r="K358" s="234"/>
      <c r="L358" s="44"/>
      <c r="M358" s="235" t="s">
        <v>1</v>
      </c>
      <c r="N358" s="236" t="s">
        <v>43</v>
      </c>
      <c r="O358" s="91"/>
      <c r="P358" s="237">
        <f>O358*H358</f>
        <v>0</v>
      </c>
      <c r="Q358" s="237">
        <v>0</v>
      </c>
      <c r="R358" s="237">
        <f>Q358*H358</f>
        <v>0</v>
      </c>
      <c r="S358" s="237">
        <v>0</v>
      </c>
      <c r="T358" s="23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9" t="s">
        <v>95</v>
      </c>
      <c r="AT358" s="239" t="s">
        <v>137</v>
      </c>
      <c r="AU358" s="239" t="s">
        <v>87</v>
      </c>
      <c r="AY358" s="17" t="s">
        <v>134</v>
      </c>
      <c r="BE358" s="240">
        <f>IF(N358="základní",J358,0)</f>
        <v>0</v>
      </c>
      <c r="BF358" s="240">
        <f>IF(N358="snížená",J358,0)</f>
        <v>0</v>
      </c>
      <c r="BG358" s="240">
        <f>IF(N358="zákl. přenesená",J358,0)</f>
        <v>0</v>
      </c>
      <c r="BH358" s="240">
        <f>IF(N358="sníž. přenesená",J358,0)</f>
        <v>0</v>
      </c>
      <c r="BI358" s="240">
        <f>IF(N358="nulová",J358,0)</f>
        <v>0</v>
      </c>
      <c r="BJ358" s="17" t="s">
        <v>85</v>
      </c>
      <c r="BK358" s="240">
        <f>ROUND(I358*H358,2)</f>
        <v>0</v>
      </c>
      <c r="BL358" s="17" t="s">
        <v>95</v>
      </c>
      <c r="BM358" s="239" t="s">
        <v>524</v>
      </c>
    </row>
    <row r="359" s="15" customFormat="1">
      <c r="A359" s="15"/>
      <c r="B359" s="280"/>
      <c r="C359" s="281"/>
      <c r="D359" s="248" t="s">
        <v>188</v>
      </c>
      <c r="E359" s="282" t="s">
        <v>1</v>
      </c>
      <c r="F359" s="283" t="s">
        <v>525</v>
      </c>
      <c r="G359" s="281"/>
      <c r="H359" s="282" t="s">
        <v>1</v>
      </c>
      <c r="I359" s="284"/>
      <c r="J359" s="281"/>
      <c r="K359" s="281"/>
      <c r="L359" s="285"/>
      <c r="M359" s="286"/>
      <c r="N359" s="287"/>
      <c r="O359" s="287"/>
      <c r="P359" s="287"/>
      <c r="Q359" s="287"/>
      <c r="R359" s="287"/>
      <c r="S359" s="287"/>
      <c r="T359" s="288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89" t="s">
        <v>188</v>
      </c>
      <c r="AU359" s="289" t="s">
        <v>87</v>
      </c>
      <c r="AV359" s="15" t="s">
        <v>85</v>
      </c>
      <c r="AW359" s="15" t="s">
        <v>34</v>
      </c>
      <c r="AX359" s="15" t="s">
        <v>78</v>
      </c>
      <c r="AY359" s="289" t="s">
        <v>134</v>
      </c>
    </row>
    <row r="360" s="13" customFormat="1">
      <c r="A360" s="13"/>
      <c r="B360" s="246"/>
      <c r="C360" s="247"/>
      <c r="D360" s="248" t="s">
        <v>188</v>
      </c>
      <c r="E360" s="249" t="s">
        <v>1</v>
      </c>
      <c r="F360" s="250" t="s">
        <v>526</v>
      </c>
      <c r="G360" s="247"/>
      <c r="H360" s="251">
        <v>440</v>
      </c>
      <c r="I360" s="252"/>
      <c r="J360" s="247"/>
      <c r="K360" s="247"/>
      <c r="L360" s="253"/>
      <c r="M360" s="254"/>
      <c r="N360" s="255"/>
      <c r="O360" s="255"/>
      <c r="P360" s="255"/>
      <c r="Q360" s="255"/>
      <c r="R360" s="255"/>
      <c r="S360" s="255"/>
      <c r="T360" s="25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7" t="s">
        <v>188</v>
      </c>
      <c r="AU360" s="257" t="s">
        <v>87</v>
      </c>
      <c r="AV360" s="13" t="s">
        <v>87</v>
      </c>
      <c r="AW360" s="13" t="s">
        <v>34</v>
      </c>
      <c r="AX360" s="13" t="s">
        <v>78</v>
      </c>
      <c r="AY360" s="257" t="s">
        <v>134</v>
      </c>
    </row>
    <row r="361" s="15" customFormat="1">
      <c r="A361" s="15"/>
      <c r="B361" s="280"/>
      <c r="C361" s="281"/>
      <c r="D361" s="248" t="s">
        <v>188</v>
      </c>
      <c r="E361" s="282" t="s">
        <v>1</v>
      </c>
      <c r="F361" s="283" t="s">
        <v>527</v>
      </c>
      <c r="G361" s="281"/>
      <c r="H361" s="282" t="s">
        <v>1</v>
      </c>
      <c r="I361" s="284"/>
      <c r="J361" s="281"/>
      <c r="K361" s="281"/>
      <c r="L361" s="285"/>
      <c r="M361" s="286"/>
      <c r="N361" s="287"/>
      <c r="O361" s="287"/>
      <c r="P361" s="287"/>
      <c r="Q361" s="287"/>
      <c r="R361" s="287"/>
      <c r="S361" s="287"/>
      <c r="T361" s="288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89" t="s">
        <v>188</v>
      </c>
      <c r="AU361" s="289" t="s">
        <v>87</v>
      </c>
      <c r="AV361" s="15" t="s">
        <v>85</v>
      </c>
      <c r="AW361" s="15" t="s">
        <v>34</v>
      </c>
      <c r="AX361" s="15" t="s">
        <v>78</v>
      </c>
      <c r="AY361" s="289" t="s">
        <v>134</v>
      </c>
    </row>
    <row r="362" s="15" customFormat="1">
      <c r="A362" s="15"/>
      <c r="B362" s="280"/>
      <c r="C362" s="281"/>
      <c r="D362" s="248" t="s">
        <v>188</v>
      </c>
      <c r="E362" s="282" t="s">
        <v>1</v>
      </c>
      <c r="F362" s="283" t="s">
        <v>528</v>
      </c>
      <c r="G362" s="281"/>
      <c r="H362" s="282" t="s">
        <v>1</v>
      </c>
      <c r="I362" s="284"/>
      <c r="J362" s="281"/>
      <c r="K362" s="281"/>
      <c r="L362" s="285"/>
      <c r="M362" s="286"/>
      <c r="N362" s="287"/>
      <c r="O362" s="287"/>
      <c r="P362" s="287"/>
      <c r="Q362" s="287"/>
      <c r="R362" s="287"/>
      <c r="S362" s="287"/>
      <c r="T362" s="288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89" t="s">
        <v>188</v>
      </c>
      <c r="AU362" s="289" t="s">
        <v>87</v>
      </c>
      <c r="AV362" s="15" t="s">
        <v>85</v>
      </c>
      <c r="AW362" s="15" t="s">
        <v>34</v>
      </c>
      <c r="AX362" s="15" t="s">
        <v>78</v>
      </c>
      <c r="AY362" s="289" t="s">
        <v>134</v>
      </c>
    </row>
    <row r="363" s="13" customFormat="1">
      <c r="A363" s="13"/>
      <c r="B363" s="246"/>
      <c r="C363" s="247"/>
      <c r="D363" s="248" t="s">
        <v>188</v>
      </c>
      <c r="E363" s="249" t="s">
        <v>1</v>
      </c>
      <c r="F363" s="250" t="s">
        <v>529</v>
      </c>
      <c r="G363" s="247"/>
      <c r="H363" s="251">
        <v>637</v>
      </c>
      <c r="I363" s="252"/>
      <c r="J363" s="247"/>
      <c r="K363" s="247"/>
      <c r="L363" s="253"/>
      <c r="M363" s="254"/>
      <c r="N363" s="255"/>
      <c r="O363" s="255"/>
      <c r="P363" s="255"/>
      <c r="Q363" s="255"/>
      <c r="R363" s="255"/>
      <c r="S363" s="255"/>
      <c r="T363" s="25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7" t="s">
        <v>188</v>
      </c>
      <c r="AU363" s="257" t="s">
        <v>87</v>
      </c>
      <c r="AV363" s="13" t="s">
        <v>87</v>
      </c>
      <c r="AW363" s="13" t="s">
        <v>34</v>
      </c>
      <c r="AX363" s="13" t="s">
        <v>78</v>
      </c>
      <c r="AY363" s="257" t="s">
        <v>134</v>
      </c>
    </row>
    <row r="364" s="15" customFormat="1">
      <c r="A364" s="15"/>
      <c r="B364" s="280"/>
      <c r="C364" s="281"/>
      <c r="D364" s="248" t="s">
        <v>188</v>
      </c>
      <c r="E364" s="282" t="s">
        <v>1</v>
      </c>
      <c r="F364" s="283" t="s">
        <v>530</v>
      </c>
      <c r="G364" s="281"/>
      <c r="H364" s="282" t="s">
        <v>1</v>
      </c>
      <c r="I364" s="284"/>
      <c r="J364" s="281"/>
      <c r="K364" s="281"/>
      <c r="L364" s="285"/>
      <c r="M364" s="286"/>
      <c r="N364" s="287"/>
      <c r="O364" s="287"/>
      <c r="P364" s="287"/>
      <c r="Q364" s="287"/>
      <c r="R364" s="287"/>
      <c r="S364" s="287"/>
      <c r="T364" s="288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89" t="s">
        <v>188</v>
      </c>
      <c r="AU364" s="289" t="s">
        <v>87</v>
      </c>
      <c r="AV364" s="15" t="s">
        <v>85</v>
      </c>
      <c r="AW364" s="15" t="s">
        <v>34</v>
      </c>
      <c r="AX364" s="15" t="s">
        <v>78</v>
      </c>
      <c r="AY364" s="289" t="s">
        <v>134</v>
      </c>
    </row>
    <row r="365" s="13" customFormat="1">
      <c r="A365" s="13"/>
      <c r="B365" s="246"/>
      <c r="C365" s="247"/>
      <c r="D365" s="248" t="s">
        <v>188</v>
      </c>
      <c r="E365" s="249" t="s">
        <v>1</v>
      </c>
      <c r="F365" s="250" t="s">
        <v>531</v>
      </c>
      <c r="G365" s="247"/>
      <c r="H365" s="251">
        <v>10</v>
      </c>
      <c r="I365" s="252"/>
      <c r="J365" s="247"/>
      <c r="K365" s="247"/>
      <c r="L365" s="253"/>
      <c r="M365" s="254"/>
      <c r="N365" s="255"/>
      <c r="O365" s="255"/>
      <c r="P365" s="255"/>
      <c r="Q365" s="255"/>
      <c r="R365" s="255"/>
      <c r="S365" s="255"/>
      <c r="T365" s="25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7" t="s">
        <v>188</v>
      </c>
      <c r="AU365" s="257" t="s">
        <v>87</v>
      </c>
      <c r="AV365" s="13" t="s">
        <v>87</v>
      </c>
      <c r="AW365" s="13" t="s">
        <v>34</v>
      </c>
      <c r="AX365" s="13" t="s">
        <v>78</v>
      </c>
      <c r="AY365" s="257" t="s">
        <v>134</v>
      </c>
    </row>
    <row r="366" s="15" customFormat="1">
      <c r="A366" s="15"/>
      <c r="B366" s="280"/>
      <c r="C366" s="281"/>
      <c r="D366" s="248" t="s">
        <v>188</v>
      </c>
      <c r="E366" s="282" t="s">
        <v>1</v>
      </c>
      <c r="F366" s="283" t="s">
        <v>532</v>
      </c>
      <c r="G366" s="281"/>
      <c r="H366" s="282" t="s">
        <v>1</v>
      </c>
      <c r="I366" s="284"/>
      <c r="J366" s="281"/>
      <c r="K366" s="281"/>
      <c r="L366" s="285"/>
      <c r="M366" s="286"/>
      <c r="N366" s="287"/>
      <c r="O366" s="287"/>
      <c r="P366" s="287"/>
      <c r="Q366" s="287"/>
      <c r="R366" s="287"/>
      <c r="S366" s="287"/>
      <c r="T366" s="288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89" t="s">
        <v>188</v>
      </c>
      <c r="AU366" s="289" t="s">
        <v>87</v>
      </c>
      <c r="AV366" s="15" t="s">
        <v>85</v>
      </c>
      <c r="AW366" s="15" t="s">
        <v>34</v>
      </c>
      <c r="AX366" s="15" t="s">
        <v>78</v>
      </c>
      <c r="AY366" s="289" t="s">
        <v>134</v>
      </c>
    </row>
    <row r="367" s="13" customFormat="1">
      <c r="A367" s="13"/>
      <c r="B367" s="246"/>
      <c r="C367" s="247"/>
      <c r="D367" s="248" t="s">
        <v>188</v>
      </c>
      <c r="E367" s="249" t="s">
        <v>1</v>
      </c>
      <c r="F367" s="250" t="s">
        <v>461</v>
      </c>
      <c r="G367" s="247"/>
      <c r="H367" s="251">
        <v>75</v>
      </c>
      <c r="I367" s="252"/>
      <c r="J367" s="247"/>
      <c r="K367" s="247"/>
      <c r="L367" s="253"/>
      <c r="M367" s="254"/>
      <c r="N367" s="255"/>
      <c r="O367" s="255"/>
      <c r="P367" s="255"/>
      <c r="Q367" s="255"/>
      <c r="R367" s="255"/>
      <c r="S367" s="255"/>
      <c r="T367" s="25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7" t="s">
        <v>188</v>
      </c>
      <c r="AU367" s="257" t="s">
        <v>87</v>
      </c>
      <c r="AV367" s="13" t="s">
        <v>87</v>
      </c>
      <c r="AW367" s="13" t="s">
        <v>34</v>
      </c>
      <c r="AX367" s="13" t="s">
        <v>78</v>
      </c>
      <c r="AY367" s="257" t="s">
        <v>134</v>
      </c>
    </row>
    <row r="368" s="15" customFormat="1">
      <c r="A368" s="15"/>
      <c r="B368" s="280"/>
      <c r="C368" s="281"/>
      <c r="D368" s="248" t="s">
        <v>188</v>
      </c>
      <c r="E368" s="282" t="s">
        <v>1</v>
      </c>
      <c r="F368" s="283" t="s">
        <v>533</v>
      </c>
      <c r="G368" s="281"/>
      <c r="H368" s="282" t="s">
        <v>1</v>
      </c>
      <c r="I368" s="284"/>
      <c r="J368" s="281"/>
      <c r="K368" s="281"/>
      <c r="L368" s="285"/>
      <c r="M368" s="286"/>
      <c r="N368" s="287"/>
      <c r="O368" s="287"/>
      <c r="P368" s="287"/>
      <c r="Q368" s="287"/>
      <c r="R368" s="287"/>
      <c r="S368" s="287"/>
      <c r="T368" s="288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89" t="s">
        <v>188</v>
      </c>
      <c r="AU368" s="289" t="s">
        <v>87</v>
      </c>
      <c r="AV368" s="15" t="s">
        <v>85</v>
      </c>
      <c r="AW368" s="15" t="s">
        <v>34</v>
      </c>
      <c r="AX368" s="15" t="s">
        <v>78</v>
      </c>
      <c r="AY368" s="289" t="s">
        <v>134</v>
      </c>
    </row>
    <row r="369" s="13" customFormat="1">
      <c r="A369" s="13"/>
      <c r="B369" s="246"/>
      <c r="C369" s="247"/>
      <c r="D369" s="248" t="s">
        <v>188</v>
      </c>
      <c r="E369" s="249" t="s">
        <v>1</v>
      </c>
      <c r="F369" s="250" t="s">
        <v>534</v>
      </c>
      <c r="G369" s="247"/>
      <c r="H369" s="251">
        <v>8</v>
      </c>
      <c r="I369" s="252"/>
      <c r="J369" s="247"/>
      <c r="K369" s="247"/>
      <c r="L369" s="253"/>
      <c r="M369" s="254"/>
      <c r="N369" s="255"/>
      <c r="O369" s="255"/>
      <c r="P369" s="255"/>
      <c r="Q369" s="255"/>
      <c r="R369" s="255"/>
      <c r="S369" s="255"/>
      <c r="T369" s="25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7" t="s">
        <v>188</v>
      </c>
      <c r="AU369" s="257" t="s">
        <v>87</v>
      </c>
      <c r="AV369" s="13" t="s">
        <v>87</v>
      </c>
      <c r="AW369" s="13" t="s">
        <v>34</v>
      </c>
      <c r="AX369" s="13" t="s">
        <v>78</v>
      </c>
      <c r="AY369" s="257" t="s">
        <v>134</v>
      </c>
    </row>
    <row r="370" s="14" customFormat="1">
      <c r="A370" s="14"/>
      <c r="B370" s="258"/>
      <c r="C370" s="259"/>
      <c r="D370" s="248" t="s">
        <v>188</v>
      </c>
      <c r="E370" s="260" t="s">
        <v>1</v>
      </c>
      <c r="F370" s="261" t="s">
        <v>190</v>
      </c>
      <c r="G370" s="259"/>
      <c r="H370" s="262">
        <v>1170</v>
      </c>
      <c r="I370" s="263"/>
      <c r="J370" s="259"/>
      <c r="K370" s="259"/>
      <c r="L370" s="264"/>
      <c r="M370" s="265"/>
      <c r="N370" s="266"/>
      <c r="O370" s="266"/>
      <c r="P370" s="266"/>
      <c r="Q370" s="266"/>
      <c r="R370" s="266"/>
      <c r="S370" s="266"/>
      <c r="T370" s="26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8" t="s">
        <v>188</v>
      </c>
      <c r="AU370" s="268" t="s">
        <v>87</v>
      </c>
      <c r="AV370" s="14" t="s">
        <v>95</v>
      </c>
      <c r="AW370" s="14" t="s">
        <v>34</v>
      </c>
      <c r="AX370" s="14" t="s">
        <v>85</v>
      </c>
      <c r="AY370" s="268" t="s">
        <v>134</v>
      </c>
    </row>
    <row r="371" s="2" customFormat="1" ht="16.5" customHeight="1">
      <c r="A371" s="38"/>
      <c r="B371" s="39"/>
      <c r="C371" s="269" t="s">
        <v>535</v>
      </c>
      <c r="D371" s="269" t="s">
        <v>195</v>
      </c>
      <c r="E371" s="270" t="s">
        <v>536</v>
      </c>
      <c r="F371" s="271" t="s">
        <v>537</v>
      </c>
      <c r="G371" s="272" t="s">
        <v>257</v>
      </c>
      <c r="H371" s="273">
        <v>440</v>
      </c>
      <c r="I371" s="274"/>
      <c r="J371" s="275">
        <f>ROUND(I371*H371,2)</f>
        <v>0</v>
      </c>
      <c r="K371" s="276"/>
      <c r="L371" s="277"/>
      <c r="M371" s="278" t="s">
        <v>1</v>
      </c>
      <c r="N371" s="279" t="s">
        <v>43</v>
      </c>
      <c r="O371" s="91"/>
      <c r="P371" s="237">
        <f>O371*H371</f>
        <v>0</v>
      </c>
      <c r="Q371" s="237">
        <v>0</v>
      </c>
      <c r="R371" s="237">
        <f>Q371*H371</f>
        <v>0</v>
      </c>
      <c r="S371" s="237">
        <v>0</v>
      </c>
      <c r="T371" s="23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9" t="s">
        <v>167</v>
      </c>
      <c r="AT371" s="239" t="s">
        <v>195</v>
      </c>
      <c r="AU371" s="239" t="s">
        <v>87</v>
      </c>
      <c r="AY371" s="17" t="s">
        <v>134</v>
      </c>
      <c r="BE371" s="240">
        <f>IF(N371="základní",J371,0)</f>
        <v>0</v>
      </c>
      <c r="BF371" s="240">
        <f>IF(N371="snížená",J371,0)</f>
        <v>0</v>
      </c>
      <c r="BG371" s="240">
        <f>IF(N371="zákl. přenesená",J371,0)</f>
        <v>0</v>
      </c>
      <c r="BH371" s="240">
        <f>IF(N371="sníž. přenesená",J371,0)</f>
        <v>0</v>
      </c>
      <c r="BI371" s="240">
        <f>IF(N371="nulová",J371,0)</f>
        <v>0</v>
      </c>
      <c r="BJ371" s="17" t="s">
        <v>85</v>
      </c>
      <c r="BK371" s="240">
        <f>ROUND(I371*H371,2)</f>
        <v>0</v>
      </c>
      <c r="BL371" s="17" t="s">
        <v>95</v>
      </c>
      <c r="BM371" s="239" t="s">
        <v>538</v>
      </c>
    </row>
    <row r="372" s="2" customFormat="1" ht="24.15" customHeight="1">
      <c r="A372" s="38"/>
      <c r="B372" s="39"/>
      <c r="C372" s="269" t="s">
        <v>354</v>
      </c>
      <c r="D372" s="269" t="s">
        <v>195</v>
      </c>
      <c r="E372" s="270" t="s">
        <v>539</v>
      </c>
      <c r="F372" s="271" t="s">
        <v>540</v>
      </c>
      <c r="G372" s="272" t="s">
        <v>257</v>
      </c>
      <c r="H372" s="273">
        <v>730</v>
      </c>
      <c r="I372" s="274"/>
      <c r="J372" s="275">
        <f>ROUND(I372*H372,2)</f>
        <v>0</v>
      </c>
      <c r="K372" s="276"/>
      <c r="L372" s="277"/>
      <c r="M372" s="278" t="s">
        <v>1</v>
      </c>
      <c r="N372" s="279" t="s">
        <v>43</v>
      </c>
      <c r="O372" s="91"/>
      <c r="P372" s="237">
        <f>O372*H372</f>
        <v>0</v>
      </c>
      <c r="Q372" s="237">
        <v>0</v>
      </c>
      <c r="R372" s="237">
        <f>Q372*H372</f>
        <v>0</v>
      </c>
      <c r="S372" s="237">
        <v>0</v>
      </c>
      <c r="T372" s="23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9" t="s">
        <v>167</v>
      </c>
      <c r="AT372" s="239" t="s">
        <v>195</v>
      </c>
      <c r="AU372" s="239" t="s">
        <v>87</v>
      </c>
      <c r="AY372" s="17" t="s">
        <v>134</v>
      </c>
      <c r="BE372" s="240">
        <f>IF(N372="základní",J372,0)</f>
        <v>0</v>
      </c>
      <c r="BF372" s="240">
        <f>IF(N372="snížená",J372,0)</f>
        <v>0</v>
      </c>
      <c r="BG372" s="240">
        <f>IF(N372="zákl. přenesená",J372,0)</f>
        <v>0</v>
      </c>
      <c r="BH372" s="240">
        <f>IF(N372="sníž. přenesená",J372,0)</f>
        <v>0</v>
      </c>
      <c r="BI372" s="240">
        <f>IF(N372="nulová",J372,0)</f>
        <v>0</v>
      </c>
      <c r="BJ372" s="17" t="s">
        <v>85</v>
      </c>
      <c r="BK372" s="240">
        <f>ROUND(I372*H372,2)</f>
        <v>0</v>
      </c>
      <c r="BL372" s="17" t="s">
        <v>95</v>
      </c>
      <c r="BM372" s="239" t="s">
        <v>541</v>
      </c>
    </row>
    <row r="373" s="15" customFormat="1">
      <c r="A373" s="15"/>
      <c r="B373" s="280"/>
      <c r="C373" s="281"/>
      <c r="D373" s="248" t="s">
        <v>188</v>
      </c>
      <c r="E373" s="282" t="s">
        <v>1</v>
      </c>
      <c r="F373" s="283" t="s">
        <v>528</v>
      </c>
      <c r="G373" s="281"/>
      <c r="H373" s="282" t="s">
        <v>1</v>
      </c>
      <c r="I373" s="284"/>
      <c r="J373" s="281"/>
      <c r="K373" s="281"/>
      <c r="L373" s="285"/>
      <c r="M373" s="286"/>
      <c r="N373" s="287"/>
      <c r="O373" s="287"/>
      <c r="P373" s="287"/>
      <c r="Q373" s="287"/>
      <c r="R373" s="287"/>
      <c r="S373" s="287"/>
      <c r="T373" s="288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89" t="s">
        <v>188</v>
      </c>
      <c r="AU373" s="289" t="s">
        <v>87</v>
      </c>
      <c r="AV373" s="15" t="s">
        <v>85</v>
      </c>
      <c r="AW373" s="15" t="s">
        <v>34</v>
      </c>
      <c r="AX373" s="15" t="s">
        <v>78</v>
      </c>
      <c r="AY373" s="289" t="s">
        <v>134</v>
      </c>
    </row>
    <row r="374" s="13" customFormat="1">
      <c r="A374" s="13"/>
      <c r="B374" s="246"/>
      <c r="C374" s="247"/>
      <c r="D374" s="248" t="s">
        <v>188</v>
      </c>
      <c r="E374" s="249" t="s">
        <v>1</v>
      </c>
      <c r="F374" s="250" t="s">
        <v>542</v>
      </c>
      <c r="G374" s="247"/>
      <c r="H374" s="251">
        <v>637</v>
      </c>
      <c r="I374" s="252"/>
      <c r="J374" s="247"/>
      <c r="K374" s="247"/>
      <c r="L374" s="253"/>
      <c r="M374" s="254"/>
      <c r="N374" s="255"/>
      <c r="O374" s="255"/>
      <c r="P374" s="255"/>
      <c r="Q374" s="255"/>
      <c r="R374" s="255"/>
      <c r="S374" s="255"/>
      <c r="T374" s="25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7" t="s">
        <v>188</v>
      </c>
      <c r="AU374" s="257" t="s">
        <v>87</v>
      </c>
      <c r="AV374" s="13" t="s">
        <v>87</v>
      </c>
      <c r="AW374" s="13" t="s">
        <v>34</v>
      </c>
      <c r="AX374" s="13" t="s">
        <v>78</v>
      </c>
      <c r="AY374" s="257" t="s">
        <v>134</v>
      </c>
    </row>
    <row r="375" s="15" customFormat="1">
      <c r="A375" s="15"/>
      <c r="B375" s="280"/>
      <c r="C375" s="281"/>
      <c r="D375" s="248" t="s">
        <v>188</v>
      </c>
      <c r="E375" s="282" t="s">
        <v>1</v>
      </c>
      <c r="F375" s="283" t="s">
        <v>543</v>
      </c>
      <c r="G375" s="281"/>
      <c r="H375" s="282" t="s">
        <v>1</v>
      </c>
      <c r="I375" s="284"/>
      <c r="J375" s="281"/>
      <c r="K375" s="281"/>
      <c r="L375" s="285"/>
      <c r="M375" s="286"/>
      <c r="N375" s="287"/>
      <c r="O375" s="287"/>
      <c r="P375" s="287"/>
      <c r="Q375" s="287"/>
      <c r="R375" s="287"/>
      <c r="S375" s="287"/>
      <c r="T375" s="288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89" t="s">
        <v>188</v>
      </c>
      <c r="AU375" s="289" t="s">
        <v>87</v>
      </c>
      <c r="AV375" s="15" t="s">
        <v>85</v>
      </c>
      <c r="AW375" s="15" t="s">
        <v>34</v>
      </c>
      <c r="AX375" s="15" t="s">
        <v>78</v>
      </c>
      <c r="AY375" s="289" t="s">
        <v>134</v>
      </c>
    </row>
    <row r="376" s="13" customFormat="1">
      <c r="A376" s="13"/>
      <c r="B376" s="246"/>
      <c r="C376" s="247"/>
      <c r="D376" s="248" t="s">
        <v>188</v>
      </c>
      <c r="E376" s="249" t="s">
        <v>1</v>
      </c>
      <c r="F376" s="250" t="s">
        <v>531</v>
      </c>
      <c r="G376" s="247"/>
      <c r="H376" s="251">
        <v>10</v>
      </c>
      <c r="I376" s="252"/>
      <c r="J376" s="247"/>
      <c r="K376" s="247"/>
      <c r="L376" s="253"/>
      <c r="M376" s="254"/>
      <c r="N376" s="255"/>
      <c r="O376" s="255"/>
      <c r="P376" s="255"/>
      <c r="Q376" s="255"/>
      <c r="R376" s="255"/>
      <c r="S376" s="255"/>
      <c r="T376" s="25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7" t="s">
        <v>188</v>
      </c>
      <c r="AU376" s="257" t="s">
        <v>87</v>
      </c>
      <c r="AV376" s="13" t="s">
        <v>87</v>
      </c>
      <c r="AW376" s="13" t="s">
        <v>34</v>
      </c>
      <c r="AX376" s="13" t="s">
        <v>78</v>
      </c>
      <c r="AY376" s="257" t="s">
        <v>134</v>
      </c>
    </row>
    <row r="377" s="15" customFormat="1">
      <c r="A377" s="15"/>
      <c r="B377" s="280"/>
      <c r="C377" s="281"/>
      <c r="D377" s="248" t="s">
        <v>188</v>
      </c>
      <c r="E377" s="282" t="s">
        <v>1</v>
      </c>
      <c r="F377" s="283" t="s">
        <v>532</v>
      </c>
      <c r="G377" s="281"/>
      <c r="H377" s="282" t="s">
        <v>1</v>
      </c>
      <c r="I377" s="284"/>
      <c r="J377" s="281"/>
      <c r="K377" s="281"/>
      <c r="L377" s="285"/>
      <c r="M377" s="286"/>
      <c r="N377" s="287"/>
      <c r="O377" s="287"/>
      <c r="P377" s="287"/>
      <c r="Q377" s="287"/>
      <c r="R377" s="287"/>
      <c r="S377" s="287"/>
      <c r="T377" s="288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89" t="s">
        <v>188</v>
      </c>
      <c r="AU377" s="289" t="s">
        <v>87</v>
      </c>
      <c r="AV377" s="15" t="s">
        <v>85</v>
      </c>
      <c r="AW377" s="15" t="s">
        <v>34</v>
      </c>
      <c r="AX377" s="15" t="s">
        <v>78</v>
      </c>
      <c r="AY377" s="289" t="s">
        <v>134</v>
      </c>
    </row>
    <row r="378" s="13" customFormat="1">
      <c r="A378" s="13"/>
      <c r="B378" s="246"/>
      <c r="C378" s="247"/>
      <c r="D378" s="248" t="s">
        <v>188</v>
      </c>
      <c r="E378" s="249" t="s">
        <v>1</v>
      </c>
      <c r="F378" s="250" t="s">
        <v>461</v>
      </c>
      <c r="G378" s="247"/>
      <c r="H378" s="251">
        <v>75</v>
      </c>
      <c r="I378" s="252"/>
      <c r="J378" s="247"/>
      <c r="K378" s="247"/>
      <c r="L378" s="253"/>
      <c r="M378" s="254"/>
      <c r="N378" s="255"/>
      <c r="O378" s="255"/>
      <c r="P378" s="255"/>
      <c r="Q378" s="255"/>
      <c r="R378" s="255"/>
      <c r="S378" s="255"/>
      <c r="T378" s="25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7" t="s">
        <v>188</v>
      </c>
      <c r="AU378" s="257" t="s">
        <v>87</v>
      </c>
      <c r="AV378" s="13" t="s">
        <v>87</v>
      </c>
      <c r="AW378" s="13" t="s">
        <v>34</v>
      </c>
      <c r="AX378" s="13" t="s">
        <v>78</v>
      </c>
      <c r="AY378" s="257" t="s">
        <v>134</v>
      </c>
    </row>
    <row r="379" s="15" customFormat="1">
      <c r="A379" s="15"/>
      <c r="B379" s="280"/>
      <c r="C379" s="281"/>
      <c r="D379" s="248" t="s">
        <v>188</v>
      </c>
      <c r="E379" s="282" t="s">
        <v>1</v>
      </c>
      <c r="F379" s="283" t="s">
        <v>533</v>
      </c>
      <c r="G379" s="281"/>
      <c r="H379" s="282" t="s">
        <v>1</v>
      </c>
      <c r="I379" s="284"/>
      <c r="J379" s="281"/>
      <c r="K379" s="281"/>
      <c r="L379" s="285"/>
      <c r="M379" s="286"/>
      <c r="N379" s="287"/>
      <c r="O379" s="287"/>
      <c r="P379" s="287"/>
      <c r="Q379" s="287"/>
      <c r="R379" s="287"/>
      <c r="S379" s="287"/>
      <c r="T379" s="288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89" t="s">
        <v>188</v>
      </c>
      <c r="AU379" s="289" t="s">
        <v>87</v>
      </c>
      <c r="AV379" s="15" t="s">
        <v>85</v>
      </c>
      <c r="AW379" s="15" t="s">
        <v>34</v>
      </c>
      <c r="AX379" s="15" t="s">
        <v>78</v>
      </c>
      <c r="AY379" s="289" t="s">
        <v>134</v>
      </c>
    </row>
    <row r="380" s="13" customFormat="1">
      <c r="A380" s="13"/>
      <c r="B380" s="246"/>
      <c r="C380" s="247"/>
      <c r="D380" s="248" t="s">
        <v>188</v>
      </c>
      <c r="E380" s="249" t="s">
        <v>1</v>
      </c>
      <c r="F380" s="250" t="s">
        <v>534</v>
      </c>
      <c r="G380" s="247"/>
      <c r="H380" s="251">
        <v>8</v>
      </c>
      <c r="I380" s="252"/>
      <c r="J380" s="247"/>
      <c r="K380" s="247"/>
      <c r="L380" s="253"/>
      <c r="M380" s="254"/>
      <c r="N380" s="255"/>
      <c r="O380" s="255"/>
      <c r="P380" s="255"/>
      <c r="Q380" s="255"/>
      <c r="R380" s="255"/>
      <c r="S380" s="255"/>
      <c r="T380" s="25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7" t="s">
        <v>188</v>
      </c>
      <c r="AU380" s="257" t="s">
        <v>87</v>
      </c>
      <c r="AV380" s="13" t="s">
        <v>87</v>
      </c>
      <c r="AW380" s="13" t="s">
        <v>34</v>
      </c>
      <c r="AX380" s="13" t="s">
        <v>78</v>
      </c>
      <c r="AY380" s="257" t="s">
        <v>134</v>
      </c>
    </row>
    <row r="381" s="14" customFormat="1">
      <c r="A381" s="14"/>
      <c r="B381" s="258"/>
      <c r="C381" s="259"/>
      <c r="D381" s="248" t="s">
        <v>188</v>
      </c>
      <c r="E381" s="260" t="s">
        <v>1</v>
      </c>
      <c r="F381" s="261" t="s">
        <v>190</v>
      </c>
      <c r="G381" s="259"/>
      <c r="H381" s="262">
        <v>730</v>
      </c>
      <c r="I381" s="263"/>
      <c r="J381" s="259"/>
      <c r="K381" s="259"/>
      <c r="L381" s="264"/>
      <c r="M381" s="265"/>
      <c r="N381" s="266"/>
      <c r="O381" s="266"/>
      <c r="P381" s="266"/>
      <c r="Q381" s="266"/>
      <c r="R381" s="266"/>
      <c r="S381" s="266"/>
      <c r="T381" s="26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8" t="s">
        <v>188</v>
      </c>
      <c r="AU381" s="268" t="s">
        <v>87</v>
      </c>
      <c r="AV381" s="14" t="s">
        <v>95</v>
      </c>
      <c r="AW381" s="14" t="s">
        <v>34</v>
      </c>
      <c r="AX381" s="14" t="s">
        <v>85</v>
      </c>
      <c r="AY381" s="268" t="s">
        <v>134</v>
      </c>
    </row>
    <row r="382" s="2" customFormat="1" ht="49.05" customHeight="1">
      <c r="A382" s="38"/>
      <c r="B382" s="39"/>
      <c r="C382" s="227" t="s">
        <v>544</v>
      </c>
      <c r="D382" s="227" t="s">
        <v>137</v>
      </c>
      <c r="E382" s="228" t="s">
        <v>545</v>
      </c>
      <c r="F382" s="229" t="s">
        <v>546</v>
      </c>
      <c r="G382" s="230" t="s">
        <v>257</v>
      </c>
      <c r="H382" s="231">
        <v>175</v>
      </c>
      <c r="I382" s="232"/>
      <c r="J382" s="233">
        <f>ROUND(I382*H382,2)</f>
        <v>0</v>
      </c>
      <c r="K382" s="234"/>
      <c r="L382" s="44"/>
      <c r="M382" s="235" t="s">
        <v>1</v>
      </c>
      <c r="N382" s="236" t="s">
        <v>43</v>
      </c>
      <c r="O382" s="91"/>
      <c r="P382" s="237">
        <f>O382*H382</f>
        <v>0</v>
      </c>
      <c r="Q382" s="237">
        <v>0</v>
      </c>
      <c r="R382" s="237">
        <f>Q382*H382</f>
        <v>0</v>
      </c>
      <c r="S382" s="237">
        <v>0</v>
      </c>
      <c r="T382" s="23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9" t="s">
        <v>95</v>
      </c>
      <c r="AT382" s="239" t="s">
        <v>137</v>
      </c>
      <c r="AU382" s="239" t="s">
        <v>87</v>
      </c>
      <c r="AY382" s="17" t="s">
        <v>134</v>
      </c>
      <c r="BE382" s="240">
        <f>IF(N382="základní",J382,0)</f>
        <v>0</v>
      </c>
      <c r="BF382" s="240">
        <f>IF(N382="snížená",J382,0)</f>
        <v>0</v>
      </c>
      <c r="BG382" s="240">
        <f>IF(N382="zákl. přenesená",J382,0)</f>
        <v>0</v>
      </c>
      <c r="BH382" s="240">
        <f>IF(N382="sníž. přenesená",J382,0)</f>
        <v>0</v>
      </c>
      <c r="BI382" s="240">
        <f>IF(N382="nulová",J382,0)</f>
        <v>0</v>
      </c>
      <c r="BJ382" s="17" t="s">
        <v>85</v>
      </c>
      <c r="BK382" s="240">
        <f>ROUND(I382*H382,2)</f>
        <v>0</v>
      </c>
      <c r="BL382" s="17" t="s">
        <v>95</v>
      </c>
      <c r="BM382" s="239" t="s">
        <v>547</v>
      </c>
    </row>
    <row r="383" s="15" customFormat="1">
      <c r="A383" s="15"/>
      <c r="B383" s="280"/>
      <c r="C383" s="281"/>
      <c r="D383" s="248" t="s">
        <v>188</v>
      </c>
      <c r="E383" s="282" t="s">
        <v>1</v>
      </c>
      <c r="F383" s="283" t="s">
        <v>548</v>
      </c>
      <c r="G383" s="281"/>
      <c r="H383" s="282" t="s">
        <v>1</v>
      </c>
      <c r="I383" s="284"/>
      <c r="J383" s="281"/>
      <c r="K383" s="281"/>
      <c r="L383" s="285"/>
      <c r="M383" s="286"/>
      <c r="N383" s="287"/>
      <c r="O383" s="287"/>
      <c r="P383" s="287"/>
      <c r="Q383" s="287"/>
      <c r="R383" s="287"/>
      <c r="S383" s="287"/>
      <c r="T383" s="288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89" t="s">
        <v>188</v>
      </c>
      <c r="AU383" s="289" t="s">
        <v>87</v>
      </c>
      <c r="AV383" s="15" t="s">
        <v>85</v>
      </c>
      <c r="AW383" s="15" t="s">
        <v>34</v>
      </c>
      <c r="AX383" s="15" t="s">
        <v>78</v>
      </c>
      <c r="AY383" s="289" t="s">
        <v>134</v>
      </c>
    </row>
    <row r="384" s="13" customFormat="1">
      <c r="A384" s="13"/>
      <c r="B384" s="246"/>
      <c r="C384" s="247"/>
      <c r="D384" s="248" t="s">
        <v>188</v>
      </c>
      <c r="E384" s="249" t="s">
        <v>1</v>
      </c>
      <c r="F384" s="250" t="s">
        <v>549</v>
      </c>
      <c r="G384" s="247"/>
      <c r="H384" s="251">
        <v>175</v>
      </c>
      <c r="I384" s="252"/>
      <c r="J384" s="247"/>
      <c r="K384" s="247"/>
      <c r="L384" s="253"/>
      <c r="M384" s="254"/>
      <c r="N384" s="255"/>
      <c r="O384" s="255"/>
      <c r="P384" s="255"/>
      <c r="Q384" s="255"/>
      <c r="R384" s="255"/>
      <c r="S384" s="255"/>
      <c r="T384" s="25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7" t="s">
        <v>188</v>
      </c>
      <c r="AU384" s="257" t="s">
        <v>87</v>
      </c>
      <c r="AV384" s="13" t="s">
        <v>87</v>
      </c>
      <c r="AW384" s="13" t="s">
        <v>34</v>
      </c>
      <c r="AX384" s="13" t="s">
        <v>78</v>
      </c>
      <c r="AY384" s="257" t="s">
        <v>134</v>
      </c>
    </row>
    <row r="385" s="14" customFormat="1">
      <c r="A385" s="14"/>
      <c r="B385" s="258"/>
      <c r="C385" s="259"/>
      <c r="D385" s="248" t="s">
        <v>188</v>
      </c>
      <c r="E385" s="260" t="s">
        <v>1</v>
      </c>
      <c r="F385" s="261" t="s">
        <v>190</v>
      </c>
      <c r="G385" s="259"/>
      <c r="H385" s="262">
        <v>175</v>
      </c>
      <c r="I385" s="263"/>
      <c r="J385" s="259"/>
      <c r="K385" s="259"/>
      <c r="L385" s="264"/>
      <c r="M385" s="265"/>
      <c r="N385" s="266"/>
      <c r="O385" s="266"/>
      <c r="P385" s="266"/>
      <c r="Q385" s="266"/>
      <c r="R385" s="266"/>
      <c r="S385" s="266"/>
      <c r="T385" s="26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8" t="s">
        <v>188</v>
      </c>
      <c r="AU385" s="268" t="s">
        <v>87</v>
      </c>
      <c r="AV385" s="14" t="s">
        <v>95</v>
      </c>
      <c r="AW385" s="14" t="s">
        <v>34</v>
      </c>
      <c r="AX385" s="14" t="s">
        <v>85</v>
      </c>
      <c r="AY385" s="268" t="s">
        <v>134</v>
      </c>
    </row>
    <row r="386" s="2" customFormat="1" ht="21.75" customHeight="1">
      <c r="A386" s="38"/>
      <c r="B386" s="39"/>
      <c r="C386" s="269" t="s">
        <v>358</v>
      </c>
      <c r="D386" s="269" t="s">
        <v>195</v>
      </c>
      <c r="E386" s="270" t="s">
        <v>550</v>
      </c>
      <c r="F386" s="271" t="s">
        <v>551</v>
      </c>
      <c r="G386" s="272" t="s">
        <v>257</v>
      </c>
      <c r="H386" s="273">
        <v>175</v>
      </c>
      <c r="I386" s="274"/>
      <c r="J386" s="275">
        <f>ROUND(I386*H386,2)</f>
        <v>0</v>
      </c>
      <c r="K386" s="276"/>
      <c r="L386" s="277"/>
      <c r="M386" s="278" t="s">
        <v>1</v>
      </c>
      <c r="N386" s="279" t="s">
        <v>43</v>
      </c>
      <c r="O386" s="91"/>
      <c r="P386" s="237">
        <f>O386*H386</f>
        <v>0</v>
      </c>
      <c r="Q386" s="237">
        <v>0</v>
      </c>
      <c r="R386" s="237">
        <f>Q386*H386</f>
        <v>0</v>
      </c>
      <c r="S386" s="237">
        <v>0</v>
      </c>
      <c r="T386" s="23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9" t="s">
        <v>167</v>
      </c>
      <c r="AT386" s="239" t="s">
        <v>195</v>
      </c>
      <c r="AU386" s="239" t="s">
        <v>87</v>
      </c>
      <c r="AY386" s="17" t="s">
        <v>134</v>
      </c>
      <c r="BE386" s="240">
        <f>IF(N386="základní",J386,0)</f>
        <v>0</v>
      </c>
      <c r="BF386" s="240">
        <f>IF(N386="snížená",J386,0)</f>
        <v>0</v>
      </c>
      <c r="BG386" s="240">
        <f>IF(N386="zákl. přenesená",J386,0)</f>
        <v>0</v>
      </c>
      <c r="BH386" s="240">
        <f>IF(N386="sníž. přenesená",J386,0)</f>
        <v>0</v>
      </c>
      <c r="BI386" s="240">
        <f>IF(N386="nulová",J386,0)</f>
        <v>0</v>
      </c>
      <c r="BJ386" s="17" t="s">
        <v>85</v>
      </c>
      <c r="BK386" s="240">
        <f>ROUND(I386*H386,2)</f>
        <v>0</v>
      </c>
      <c r="BL386" s="17" t="s">
        <v>95</v>
      </c>
      <c r="BM386" s="239" t="s">
        <v>552</v>
      </c>
    </row>
    <row r="387" s="15" customFormat="1">
      <c r="A387" s="15"/>
      <c r="B387" s="280"/>
      <c r="C387" s="281"/>
      <c r="D387" s="248" t="s">
        <v>188</v>
      </c>
      <c r="E387" s="282" t="s">
        <v>1</v>
      </c>
      <c r="F387" s="283" t="s">
        <v>553</v>
      </c>
      <c r="G387" s="281"/>
      <c r="H387" s="282" t="s">
        <v>1</v>
      </c>
      <c r="I387" s="284"/>
      <c r="J387" s="281"/>
      <c r="K387" s="281"/>
      <c r="L387" s="285"/>
      <c r="M387" s="286"/>
      <c r="N387" s="287"/>
      <c r="O387" s="287"/>
      <c r="P387" s="287"/>
      <c r="Q387" s="287"/>
      <c r="R387" s="287"/>
      <c r="S387" s="287"/>
      <c r="T387" s="288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89" t="s">
        <v>188</v>
      </c>
      <c r="AU387" s="289" t="s">
        <v>87</v>
      </c>
      <c r="AV387" s="15" t="s">
        <v>85</v>
      </c>
      <c r="AW387" s="15" t="s">
        <v>34</v>
      </c>
      <c r="AX387" s="15" t="s">
        <v>78</v>
      </c>
      <c r="AY387" s="289" t="s">
        <v>134</v>
      </c>
    </row>
    <row r="388" s="13" customFormat="1">
      <c r="A388" s="13"/>
      <c r="B388" s="246"/>
      <c r="C388" s="247"/>
      <c r="D388" s="248" t="s">
        <v>188</v>
      </c>
      <c r="E388" s="249" t="s">
        <v>1</v>
      </c>
      <c r="F388" s="250" t="s">
        <v>549</v>
      </c>
      <c r="G388" s="247"/>
      <c r="H388" s="251">
        <v>175</v>
      </c>
      <c r="I388" s="252"/>
      <c r="J388" s="247"/>
      <c r="K388" s="247"/>
      <c r="L388" s="253"/>
      <c r="M388" s="254"/>
      <c r="N388" s="255"/>
      <c r="O388" s="255"/>
      <c r="P388" s="255"/>
      <c r="Q388" s="255"/>
      <c r="R388" s="255"/>
      <c r="S388" s="255"/>
      <c r="T388" s="25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7" t="s">
        <v>188</v>
      </c>
      <c r="AU388" s="257" t="s">
        <v>87</v>
      </c>
      <c r="AV388" s="13" t="s">
        <v>87</v>
      </c>
      <c r="AW388" s="13" t="s">
        <v>34</v>
      </c>
      <c r="AX388" s="13" t="s">
        <v>78</v>
      </c>
      <c r="AY388" s="257" t="s">
        <v>134</v>
      </c>
    </row>
    <row r="389" s="14" customFormat="1">
      <c r="A389" s="14"/>
      <c r="B389" s="258"/>
      <c r="C389" s="259"/>
      <c r="D389" s="248" t="s">
        <v>188</v>
      </c>
      <c r="E389" s="260" t="s">
        <v>1</v>
      </c>
      <c r="F389" s="261" t="s">
        <v>190</v>
      </c>
      <c r="G389" s="259"/>
      <c r="H389" s="262">
        <v>175</v>
      </c>
      <c r="I389" s="263"/>
      <c r="J389" s="259"/>
      <c r="K389" s="259"/>
      <c r="L389" s="264"/>
      <c r="M389" s="265"/>
      <c r="N389" s="266"/>
      <c r="O389" s="266"/>
      <c r="P389" s="266"/>
      <c r="Q389" s="266"/>
      <c r="R389" s="266"/>
      <c r="S389" s="266"/>
      <c r="T389" s="26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8" t="s">
        <v>188</v>
      </c>
      <c r="AU389" s="268" t="s">
        <v>87</v>
      </c>
      <c r="AV389" s="14" t="s">
        <v>95</v>
      </c>
      <c r="AW389" s="14" t="s">
        <v>34</v>
      </c>
      <c r="AX389" s="14" t="s">
        <v>85</v>
      </c>
      <c r="AY389" s="268" t="s">
        <v>134</v>
      </c>
    </row>
    <row r="390" s="2" customFormat="1" ht="49.05" customHeight="1">
      <c r="A390" s="38"/>
      <c r="B390" s="39"/>
      <c r="C390" s="227" t="s">
        <v>554</v>
      </c>
      <c r="D390" s="227" t="s">
        <v>137</v>
      </c>
      <c r="E390" s="228" t="s">
        <v>555</v>
      </c>
      <c r="F390" s="229" t="s">
        <v>556</v>
      </c>
      <c r="G390" s="230" t="s">
        <v>257</v>
      </c>
      <c r="H390" s="231">
        <v>147</v>
      </c>
      <c r="I390" s="232"/>
      <c r="J390" s="233">
        <f>ROUND(I390*H390,2)</f>
        <v>0</v>
      </c>
      <c r="K390" s="234"/>
      <c r="L390" s="44"/>
      <c r="M390" s="235" t="s">
        <v>1</v>
      </c>
      <c r="N390" s="236" t="s">
        <v>43</v>
      </c>
      <c r="O390" s="91"/>
      <c r="P390" s="237">
        <f>O390*H390</f>
        <v>0</v>
      </c>
      <c r="Q390" s="237">
        <v>0</v>
      </c>
      <c r="R390" s="237">
        <f>Q390*H390</f>
        <v>0</v>
      </c>
      <c r="S390" s="237">
        <v>0</v>
      </c>
      <c r="T390" s="23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9" t="s">
        <v>95</v>
      </c>
      <c r="AT390" s="239" t="s">
        <v>137</v>
      </c>
      <c r="AU390" s="239" t="s">
        <v>87</v>
      </c>
      <c r="AY390" s="17" t="s">
        <v>134</v>
      </c>
      <c r="BE390" s="240">
        <f>IF(N390="základní",J390,0)</f>
        <v>0</v>
      </c>
      <c r="BF390" s="240">
        <f>IF(N390="snížená",J390,0)</f>
        <v>0</v>
      </c>
      <c r="BG390" s="240">
        <f>IF(N390="zákl. přenesená",J390,0)</f>
        <v>0</v>
      </c>
      <c r="BH390" s="240">
        <f>IF(N390="sníž. přenesená",J390,0)</f>
        <v>0</v>
      </c>
      <c r="BI390" s="240">
        <f>IF(N390="nulová",J390,0)</f>
        <v>0</v>
      </c>
      <c r="BJ390" s="17" t="s">
        <v>85</v>
      </c>
      <c r="BK390" s="240">
        <f>ROUND(I390*H390,2)</f>
        <v>0</v>
      </c>
      <c r="BL390" s="17" t="s">
        <v>95</v>
      </c>
      <c r="BM390" s="239" t="s">
        <v>557</v>
      </c>
    </row>
    <row r="391" s="15" customFormat="1">
      <c r="A391" s="15"/>
      <c r="B391" s="280"/>
      <c r="C391" s="281"/>
      <c r="D391" s="248" t="s">
        <v>188</v>
      </c>
      <c r="E391" s="282" t="s">
        <v>1</v>
      </c>
      <c r="F391" s="283" t="s">
        <v>558</v>
      </c>
      <c r="G391" s="281"/>
      <c r="H391" s="282" t="s">
        <v>1</v>
      </c>
      <c r="I391" s="284"/>
      <c r="J391" s="281"/>
      <c r="K391" s="281"/>
      <c r="L391" s="285"/>
      <c r="M391" s="286"/>
      <c r="N391" s="287"/>
      <c r="O391" s="287"/>
      <c r="P391" s="287"/>
      <c r="Q391" s="287"/>
      <c r="R391" s="287"/>
      <c r="S391" s="287"/>
      <c r="T391" s="288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89" t="s">
        <v>188</v>
      </c>
      <c r="AU391" s="289" t="s">
        <v>87</v>
      </c>
      <c r="AV391" s="15" t="s">
        <v>85</v>
      </c>
      <c r="AW391" s="15" t="s">
        <v>34</v>
      </c>
      <c r="AX391" s="15" t="s">
        <v>78</v>
      </c>
      <c r="AY391" s="289" t="s">
        <v>134</v>
      </c>
    </row>
    <row r="392" s="13" customFormat="1">
      <c r="A392" s="13"/>
      <c r="B392" s="246"/>
      <c r="C392" s="247"/>
      <c r="D392" s="248" t="s">
        <v>188</v>
      </c>
      <c r="E392" s="249" t="s">
        <v>1</v>
      </c>
      <c r="F392" s="250" t="s">
        <v>559</v>
      </c>
      <c r="G392" s="247"/>
      <c r="H392" s="251">
        <v>147</v>
      </c>
      <c r="I392" s="252"/>
      <c r="J392" s="247"/>
      <c r="K392" s="247"/>
      <c r="L392" s="253"/>
      <c r="M392" s="254"/>
      <c r="N392" s="255"/>
      <c r="O392" s="255"/>
      <c r="P392" s="255"/>
      <c r="Q392" s="255"/>
      <c r="R392" s="255"/>
      <c r="S392" s="255"/>
      <c r="T392" s="25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7" t="s">
        <v>188</v>
      </c>
      <c r="AU392" s="257" t="s">
        <v>87</v>
      </c>
      <c r="AV392" s="13" t="s">
        <v>87</v>
      </c>
      <c r="AW392" s="13" t="s">
        <v>34</v>
      </c>
      <c r="AX392" s="13" t="s">
        <v>78</v>
      </c>
      <c r="AY392" s="257" t="s">
        <v>134</v>
      </c>
    </row>
    <row r="393" s="14" customFormat="1">
      <c r="A393" s="14"/>
      <c r="B393" s="258"/>
      <c r="C393" s="259"/>
      <c r="D393" s="248" t="s">
        <v>188</v>
      </c>
      <c r="E393" s="260" t="s">
        <v>1</v>
      </c>
      <c r="F393" s="261" t="s">
        <v>190</v>
      </c>
      <c r="G393" s="259"/>
      <c r="H393" s="262">
        <v>147</v>
      </c>
      <c r="I393" s="263"/>
      <c r="J393" s="259"/>
      <c r="K393" s="259"/>
      <c r="L393" s="264"/>
      <c r="M393" s="265"/>
      <c r="N393" s="266"/>
      <c r="O393" s="266"/>
      <c r="P393" s="266"/>
      <c r="Q393" s="266"/>
      <c r="R393" s="266"/>
      <c r="S393" s="266"/>
      <c r="T393" s="26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8" t="s">
        <v>188</v>
      </c>
      <c r="AU393" s="268" t="s">
        <v>87</v>
      </c>
      <c r="AV393" s="14" t="s">
        <v>95</v>
      </c>
      <c r="AW393" s="14" t="s">
        <v>34</v>
      </c>
      <c r="AX393" s="14" t="s">
        <v>85</v>
      </c>
      <c r="AY393" s="268" t="s">
        <v>134</v>
      </c>
    </row>
    <row r="394" s="2" customFormat="1" ht="21.75" customHeight="1">
      <c r="A394" s="38"/>
      <c r="B394" s="39"/>
      <c r="C394" s="269" t="s">
        <v>361</v>
      </c>
      <c r="D394" s="269" t="s">
        <v>195</v>
      </c>
      <c r="E394" s="270" t="s">
        <v>560</v>
      </c>
      <c r="F394" s="271" t="s">
        <v>561</v>
      </c>
      <c r="G394" s="272" t="s">
        <v>257</v>
      </c>
      <c r="H394" s="273">
        <v>147</v>
      </c>
      <c r="I394" s="274"/>
      <c r="J394" s="275">
        <f>ROUND(I394*H394,2)</f>
        <v>0</v>
      </c>
      <c r="K394" s="276"/>
      <c r="L394" s="277"/>
      <c r="M394" s="278" t="s">
        <v>1</v>
      </c>
      <c r="N394" s="279" t="s">
        <v>43</v>
      </c>
      <c r="O394" s="91"/>
      <c r="P394" s="237">
        <f>O394*H394</f>
        <v>0</v>
      </c>
      <c r="Q394" s="237">
        <v>0</v>
      </c>
      <c r="R394" s="237">
        <f>Q394*H394</f>
        <v>0</v>
      </c>
      <c r="S394" s="237">
        <v>0</v>
      </c>
      <c r="T394" s="23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9" t="s">
        <v>167</v>
      </c>
      <c r="AT394" s="239" t="s">
        <v>195</v>
      </c>
      <c r="AU394" s="239" t="s">
        <v>87</v>
      </c>
      <c r="AY394" s="17" t="s">
        <v>134</v>
      </c>
      <c r="BE394" s="240">
        <f>IF(N394="základní",J394,0)</f>
        <v>0</v>
      </c>
      <c r="BF394" s="240">
        <f>IF(N394="snížená",J394,0)</f>
        <v>0</v>
      </c>
      <c r="BG394" s="240">
        <f>IF(N394="zákl. přenesená",J394,0)</f>
        <v>0</v>
      </c>
      <c r="BH394" s="240">
        <f>IF(N394="sníž. přenesená",J394,0)</f>
        <v>0</v>
      </c>
      <c r="BI394" s="240">
        <f>IF(N394="nulová",J394,0)</f>
        <v>0</v>
      </c>
      <c r="BJ394" s="17" t="s">
        <v>85</v>
      </c>
      <c r="BK394" s="240">
        <f>ROUND(I394*H394,2)</f>
        <v>0</v>
      </c>
      <c r="BL394" s="17" t="s">
        <v>95</v>
      </c>
      <c r="BM394" s="239" t="s">
        <v>562</v>
      </c>
    </row>
    <row r="395" s="2" customFormat="1" ht="55.5" customHeight="1">
      <c r="A395" s="38"/>
      <c r="B395" s="39"/>
      <c r="C395" s="227" t="s">
        <v>563</v>
      </c>
      <c r="D395" s="227" t="s">
        <v>137</v>
      </c>
      <c r="E395" s="228" t="s">
        <v>564</v>
      </c>
      <c r="F395" s="229" t="s">
        <v>565</v>
      </c>
      <c r="G395" s="230" t="s">
        <v>257</v>
      </c>
      <c r="H395" s="231">
        <v>198</v>
      </c>
      <c r="I395" s="232"/>
      <c r="J395" s="233">
        <f>ROUND(I395*H395,2)</f>
        <v>0</v>
      </c>
      <c r="K395" s="234"/>
      <c r="L395" s="44"/>
      <c r="M395" s="235" t="s">
        <v>1</v>
      </c>
      <c r="N395" s="236" t="s">
        <v>43</v>
      </c>
      <c r="O395" s="91"/>
      <c r="P395" s="237">
        <f>O395*H395</f>
        <v>0</v>
      </c>
      <c r="Q395" s="237">
        <v>0</v>
      </c>
      <c r="R395" s="237">
        <f>Q395*H395</f>
        <v>0</v>
      </c>
      <c r="S395" s="237">
        <v>0</v>
      </c>
      <c r="T395" s="23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9" t="s">
        <v>95</v>
      </c>
      <c r="AT395" s="239" t="s">
        <v>137</v>
      </c>
      <c r="AU395" s="239" t="s">
        <v>87</v>
      </c>
      <c r="AY395" s="17" t="s">
        <v>134</v>
      </c>
      <c r="BE395" s="240">
        <f>IF(N395="základní",J395,0)</f>
        <v>0</v>
      </c>
      <c r="BF395" s="240">
        <f>IF(N395="snížená",J395,0)</f>
        <v>0</v>
      </c>
      <c r="BG395" s="240">
        <f>IF(N395="zákl. přenesená",J395,0)</f>
        <v>0</v>
      </c>
      <c r="BH395" s="240">
        <f>IF(N395="sníž. přenesená",J395,0)</f>
        <v>0</v>
      </c>
      <c r="BI395" s="240">
        <f>IF(N395="nulová",J395,0)</f>
        <v>0</v>
      </c>
      <c r="BJ395" s="17" t="s">
        <v>85</v>
      </c>
      <c r="BK395" s="240">
        <f>ROUND(I395*H395,2)</f>
        <v>0</v>
      </c>
      <c r="BL395" s="17" t="s">
        <v>95</v>
      </c>
      <c r="BM395" s="239" t="s">
        <v>566</v>
      </c>
    </row>
    <row r="396" s="2" customFormat="1" ht="24.15" customHeight="1">
      <c r="A396" s="38"/>
      <c r="B396" s="39"/>
      <c r="C396" s="227" t="s">
        <v>367</v>
      </c>
      <c r="D396" s="227" t="s">
        <v>137</v>
      </c>
      <c r="E396" s="228" t="s">
        <v>567</v>
      </c>
      <c r="F396" s="229" t="s">
        <v>568</v>
      </c>
      <c r="G396" s="230" t="s">
        <v>257</v>
      </c>
      <c r="H396" s="231">
        <v>198</v>
      </c>
      <c r="I396" s="232"/>
      <c r="J396" s="233">
        <f>ROUND(I396*H396,2)</f>
        <v>0</v>
      </c>
      <c r="K396" s="234"/>
      <c r="L396" s="44"/>
      <c r="M396" s="235" t="s">
        <v>1</v>
      </c>
      <c r="N396" s="236" t="s">
        <v>43</v>
      </c>
      <c r="O396" s="91"/>
      <c r="P396" s="237">
        <f>O396*H396</f>
        <v>0</v>
      </c>
      <c r="Q396" s="237">
        <v>0</v>
      </c>
      <c r="R396" s="237">
        <f>Q396*H396</f>
        <v>0</v>
      </c>
      <c r="S396" s="237">
        <v>0</v>
      </c>
      <c r="T396" s="23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9" t="s">
        <v>95</v>
      </c>
      <c r="AT396" s="239" t="s">
        <v>137</v>
      </c>
      <c r="AU396" s="239" t="s">
        <v>87</v>
      </c>
      <c r="AY396" s="17" t="s">
        <v>134</v>
      </c>
      <c r="BE396" s="240">
        <f>IF(N396="základní",J396,0)</f>
        <v>0</v>
      </c>
      <c r="BF396" s="240">
        <f>IF(N396="snížená",J396,0)</f>
        <v>0</v>
      </c>
      <c r="BG396" s="240">
        <f>IF(N396="zákl. přenesená",J396,0)</f>
        <v>0</v>
      </c>
      <c r="BH396" s="240">
        <f>IF(N396="sníž. přenesená",J396,0)</f>
        <v>0</v>
      </c>
      <c r="BI396" s="240">
        <f>IF(N396="nulová",J396,0)</f>
        <v>0</v>
      </c>
      <c r="BJ396" s="17" t="s">
        <v>85</v>
      </c>
      <c r="BK396" s="240">
        <f>ROUND(I396*H396,2)</f>
        <v>0</v>
      </c>
      <c r="BL396" s="17" t="s">
        <v>95</v>
      </c>
      <c r="BM396" s="239" t="s">
        <v>569</v>
      </c>
    </row>
    <row r="397" s="2" customFormat="1" ht="21.75" customHeight="1">
      <c r="A397" s="38"/>
      <c r="B397" s="39"/>
      <c r="C397" s="227" t="s">
        <v>570</v>
      </c>
      <c r="D397" s="227" t="s">
        <v>137</v>
      </c>
      <c r="E397" s="228" t="s">
        <v>571</v>
      </c>
      <c r="F397" s="229" t="s">
        <v>572</v>
      </c>
      <c r="G397" s="230" t="s">
        <v>218</v>
      </c>
      <c r="H397" s="231">
        <v>1</v>
      </c>
      <c r="I397" s="232"/>
      <c r="J397" s="233">
        <f>ROUND(I397*H397,2)</f>
        <v>0</v>
      </c>
      <c r="K397" s="234"/>
      <c r="L397" s="44"/>
      <c r="M397" s="235" t="s">
        <v>1</v>
      </c>
      <c r="N397" s="236" t="s">
        <v>43</v>
      </c>
      <c r="O397" s="91"/>
      <c r="P397" s="237">
        <f>O397*H397</f>
        <v>0</v>
      </c>
      <c r="Q397" s="237">
        <v>0</v>
      </c>
      <c r="R397" s="237">
        <f>Q397*H397</f>
        <v>0</v>
      </c>
      <c r="S397" s="237">
        <v>0</v>
      </c>
      <c r="T397" s="23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9" t="s">
        <v>95</v>
      </c>
      <c r="AT397" s="239" t="s">
        <v>137</v>
      </c>
      <c r="AU397" s="239" t="s">
        <v>87</v>
      </c>
      <c r="AY397" s="17" t="s">
        <v>134</v>
      </c>
      <c r="BE397" s="240">
        <f>IF(N397="základní",J397,0)</f>
        <v>0</v>
      </c>
      <c r="BF397" s="240">
        <f>IF(N397="snížená",J397,0)</f>
        <v>0</v>
      </c>
      <c r="BG397" s="240">
        <f>IF(N397="zákl. přenesená",J397,0)</f>
        <v>0</v>
      </c>
      <c r="BH397" s="240">
        <f>IF(N397="sníž. přenesená",J397,0)</f>
        <v>0</v>
      </c>
      <c r="BI397" s="240">
        <f>IF(N397="nulová",J397,0)</f>
        <v>0</v>
      </c>
      <c r="BJ397" s="17" t="s">
        <v>85</v>
      </c>
      <c r="BK397" s="240">
        <f>ROUND(I397*H397,2)</f>
        <v>0</v>
      </c>
      <c r="BL397" s="17" t="s">
        <v>95</v>
      </c>
      <c r="BM397" s="239" t="s">
        <v>573</v>
      </c>
    </row>
    <row r="398" s="2" customFormat="1" ht="55.5" customHeight="1">
      <c r="A398" s="38"/>
      <c r="B398" s="39"/>
      <c r="C398" s="227" t="s">
        <v>370</v>
      </c>
      <c r="D398" s="227" t="s">
        <v>137</v>
      </c>
      <c r="E398" s="228" t="s">
        <v>574</v>
      </c>
      <c r="F398" s="229" t="s">
        <v>575</v>
      </c>
      <c r="G398" s="230" t="s">
        <v>218</v>
      </c>
      <c r="H398" s="231">
        <v>1</v>
      </c>
      <c r="I398" s="232"/>
      <c r="J398" s="233">
        <f>ROUND(I398*H398,2)</f>
        <v>0</v>
      </c>
      <c r="K398" s="234"/>
      <c r="L398" s="44"/>
      <c r="M398" s="235" t="s">
        <v>1</v>
      </c>
      <c r="N398" s="236" t="s">
        <v>43</v>
      </c>
      <c r="O398" s="91"/>
      <c r="P398" s="237">
        <f>O398*H398</f>
        <v>0</v>
      </c>
      <c r="Q398" s="237">
        <v>0</v>
      </c>
      <c r="R398" s="237">
        <f>Q398*H398</f>
        <v>0</v>
      </c>
      <c r="S398" s="237">
        <v>0</v>
      </c>
      <c r="T398" s="238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9" t="s">
        <v>95</v>
      </c>
      <c r="AT398" s="239" t="s">
        <v>137</v>
      </c>
      <c r="AU398" s="239" t="s">
        <v>87</v>
      </c>
      <c r="AY398" s="17" t="s">
        <v>134</v>
      </c>
      <c r="BE398" s="240">
        <f>IF(N398="základní",J398,0)</f>
        <v>0</v>
      </c>
      <c r="BF398" s="240">
        <f>IF(N398="snížená",J398,0)</f>
        <v>0</v>
      </c>
      <c r="BG398" s="240">
        <f>IF(N398="zákl. přenesená",J398,0)</f>
        <v>0</v>
      </c>
      <c r="BH398" s="240">
        <f>IF(N398="sníž. přenesená",J398,0)</f>
        <v>0</v>
      </c>
      <c r="BI398" s="240">
        <f>IF(N398="nulová",J398,0)</f>
        <v>0</v>
      </c>
      <c r="BJ398" s="17" t="s">
        <v>85</v>
      </c>
      <c r="BK398" s="240">
        <f>ROUND(I398*H398,2)</f>
        <v>0</v>
      </c>
      <c r="BL398" s="17" t="s">
        <v>95</v>
      </c>
      <c r="BM398" s="239" t="s">
        <v>576</v>
      </c>
    </row>
    <row r="399" s="15" customFormat="1">
      <c r="A399" s="15"/>
      <c r="B399" s="280"/>
      <c r="C399" s="281"/>
      <c r="D399" s="248" t="s">
        <v>188</v>
      </c>
      <c r="E399" s="282" t="s">
        <v>1</v>
      </c>
      <c r="F399" s="283" t="s">
        <v>577</v>
      </c>
      <c r="G399" s="281"/>
      <c r="H399" s="282" t="s">
        <v>1</v>
      </c>
      <c r="I399" s="284"/>
      <c r="J399" s="281"/>
      <c r="K399" s="281"/>
      <c r="L399" s="285"/>
      <c r="M399" s="286"/>
      <c r="N399" s="287"/>
      <c r="O399" s="287"/>
      <c r="P399" s="287"/>
      <c r="Q399" s="287"/>
      <c r="R399" s="287"/>
      <c r="S399" s="287"/>
      <c r="T399" s="288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89" t="s">
        <v>188</v>
      </c>
      <c r="AU399" s="289" t="s">
        <v>87</v>
      </c>
      <c r="AV399" s="15" t="s">
        <v>85</v>
      </c>
      <c r="AW399" s="15" t="s">
        <v>34</v>
      </c>
      <c r="AX399" s="15" t="s">
        <v>78</v>
      </c>
      <c r="AY399" s="289" t="s">
        <v>134</v>
      </c>
    </row>
    <row r="400" s="13" customFormat="1">
      <c r="A400" s="13"/>
      <c r="B400" s="246"/>
      <c r="C400" s="247"/>
      <c r="D400" s="248" t="s">
        <v>188</v>
      </c>
      <c r="E400" s="249" t="s">
        <v>1</v>
      </c>
      <c r="F400" s="250" t="s">
        <v>85</v>
      </c>
      <c r="G400" s="247"/>
      <c r="H400" s="251">
        <v>1</v>
      </c>
      <c r="I400" s="252"/>
      <c r="J400" s="247"/>
      <c r="K400" s="247"/>
      <c r="L400" s="253"/>
      <c r="M400" s="254"/>
      <c r="N400" s="255"/>
      <c r="O400" s="255"/>
      <c r="P400" s="255"/>
      <c r="Q400" s="255"/>
      <c r="R400" s="255"/>
      <c r="S400" s="255"/>
      <c r="T400" s="25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7" t="s">
        <v>188</v>
      </c>
      <c r="AU400" s="257" t="s">
        <v>87</v>
      </c>
      <c r="AV400" s="13" t="s">
        <v>87</v>
      </c>
      <c r="AW400" s="13" t="s">
        <v>34</v>
      </c>
      <c r="AX400" s="13" t="s">
        <v>78</v>
      </c>
      <c r="AY400" s="257" t="s">
        <v>134</v>
      </c>
    </row>
    <row r="401" s="14" customFormat="1">
      <c r="A401" s="14"/>
      <c r="B401" s="258"/>
      <c r="C401" s="259"/>
      <c r="D401" s="248" t="s">
        <v>188</v>
      </c>
      <c r="E401" s="260" t="s">
        <v>1</v>
      </c>
      <c r="F401" s="261" t="s">
        <v>190</v>
      </c>
      <c r="G401" s="259"/>
      <c r="H401" s="262">
        <v>1</v>
      </c>
      <c r="I401" s="263"/>
      <c r="J401" s="259"/>
      <c r="K401" s="259"/>
      <c r="L401" s="264"/>
      <c r="M401" s="265"/>
      <c r="N401" s="266"/>
      <c r="O401" s="266"/>
      <c r="P401" s="266"/>
      <c r="Q401" s="266"/>
      <c r="R401" s="266"/>
      <c r="S401" s="266"/>
      <c r="T401" s="26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8" t="s">
        <v>188</v>
      </c>
      <c r="AU401" s="268" t="s">
        <v>87</v>
      </c>
      <c r="AV401" s="14" t="s">
        <v>95</v>
      </c>
      <c r="AW401" s="14" t="s">
        <v>34</v>
      </c>
      <c r="AX401" s="14" t="s">
        <v>85</v>
      </c>
      <c r="AY401" s="268" t="s">
        <v>134</v>
      </c>
    </row>
    <row r="402" s="12" customFormat="1" ht="22.8" customHeight="1">
      <c r="A402" s="12"/>
      <c r="B402" s="211"/>
      <c r="C402" s="212"/>
      <c r="D402" s="213" t="s">
        <v>77</v>
      </c>
      <c r="E402" s="225" t="s">
        <v>578</v>
      </c>
      <c r="F402" s="225" t="s">
        <v>579</v>
      </c>
      <c r="G402" s="212"/>
      <c r="H402" s="212"/>
      <c r="I402" s="215"/>
      <c r="J402" s="226">
        <f>BK402</f>
        <v>0</v>
      </c>
      <c r="K402" s="212"/>
      <c r="L402" s="217"/>
      <c r="M402" s="218"/>
      <c r="N402" s="219"/>
      <c r="O402" s="219"/>
      <c r="P402" s="220">
        <f>SUM(P403:P410)</f>
        <v>0</v>
      </c>
      <c r="Q402" s="219"/>
      <c r="R402" s="220">
        <f>SUM(R403:R410)</f>
        <v>0</v>
      </c>
      <c r="S402" s="219"/>
      <c r="T402" s="221">
        <f>SUM(T403:T410)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22" t="s">
        <v>85</v>
      </c>
      <c r="AT402" s="223" t="s">
        <v>77</v>
      </c>
      <c r="AU402" s="223" t="s">
        <v>85</v>
      </c>
      <c r="AY402" s="222" t="s">
        <v>134</v>
      </c>
      <c r="BK402" s="224">
        <f>SUM(BK403:BK410)</f>
        <v>0</v>
      </c>
    </row>
    <row r="403" s="2" customFormat="1" ht="37.8" customHeight="1">
      <c r="A403" s="38"/>
      <c r="B403" s="39"/>
      <c r="C403" s="227" t="s">
        <v>580</v>
      </c>
      <c r="D403" s="227" t="s">
        <v>137</v>
      </c>
      <c r="E403" s="228" t="s">
        <v>581</v>
      </c>
      <c r="F403" s="229" t="s">
        <v>582</v>
      </c>
      <c r="G403" s="230" t="s">
        <v>198</v>
      </c>
      <c r="H403" s="231">
        <v>1968.585</v>
      </c>
      <c r="I403" s="232"/>
      <c r="J403" s="233">
        <f>ROUND(I403*H403,2)</f>
        <v>0</v>
      </c>
      <c r="K403" s="234"/>
      <c r="L403" s="44"/>
      <c r="M403" s="235" t="s">
        <v>1</v>
      </c>
      <c r="N403" s="236" t="s">
        <v>43</v>
      </c>
      <c r="O403" s="91"/>
      <c r="P403" s="237">
        <f>O403*H403</f>
        <v>0</v>
      </c>
      <c r="Q403" s="237">
        <v>0</v>
      </c>
      <c r="R403" s="237">
        <f>Q403*H403</f>
        <v>0</v>
      </c>
      <c r="S403" s="237">
        <v>0</v>
      </c>
      <c r="T403" s="238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9" t="s">
        <v>95</v>
      </c>
      <c r="AT403" s="239" t="s">
        <v>137</v>
      </c>
      <c r="AU403" s="239" t="s">
        <v>87</v>
      </c>
      <c r="AY403" s="17" t="s">
        <v>134</v>
      </c>
      <c r="BE403" s="240">
        <f>IF(N403="základní",J403,0)</f>
        <v>0</v>
      </c>
      <c r="BF403" s="240">
        <f>IF(N403="snížená",J403,0)</f>
        <v>0</v>
      </c>
      <c r="BG403" s="240">
        <f>IF(N403="zákl. přenesená",J403,0)</f>
        <v>0</v>
      </c>
      <c r="BH403" s="240">
        <f>IF(N403="sníž. přenesená",J403,0)</f>
        <v>0</v>
      </c>
      <c r="BI403" s="240">
        <f>IF(N403="nulová",J403,0)</f>
        <v>0</v>
      </c>
      <c r="BJ403" s="17" t="s">
        <v>85</v>
      </c>
      <c r="BK403" s="240">
        <f>ROUND(I403*H403,2)</f>
        <v>0</v>
      </c>
      <c r="BL403" s="17" t="s">
        <v>95</v>
      </c>
      <c r="BM403" s="239" t="s">
        <v>583</v>
      </c>
    </row>
    <row r="404" s="2" customFormat="1" ht="37.8" customHeight="1">
      <c r="A404" s="38"/>
      <c r="B404" s="39"/>
      <c r="C404" s="227" t="s">
        <v>375</v>
      </c>
      <c r="D404" s="227" t="s">
        <v>137</v>
      </c>
      <c r="E404" s="228" t="s">
        <v>584</v>
      </c>
      <c r="F404" s="229" t="s">
        <v>585</v>
      </c>
      <c r="G404" s="230" t="s">
        <v>198</v>
      </c>
      <c r="H404" s="231">
        <v>17717.264999999999</v>
      </c>
      <c r="I404" s="232"/>
      <c r="J404" s="233">
        <f>ROUND(I404*H404,2)</f>
        <v>0</v>
      </c>
      <c r="K404" s="234"/>
      <c r="L404" s="44"/>
      <c r="M404" s="235" t="s">
        <v>1</v>
      </c>
      <c r="N404" s="236" t="s">
        <v>43</v>
      </c>
      <c r="O404" s="91"/>
      <c r="P404" s="237">
        <f>O404*H404</f>
        <v>0</v>
      </c>
      <c r="Q404" s="237">
        <v>0</v>
      </c>
      <c r="R404" s="237">
        <f>Q404*H404</f>
        <v>0</v>
      </c>
      <c r="S404" s="237">
        <v>0</v>
      </c>
      <c r="T404" s="23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9" t="s">
        <v>95</v>
      </c>
      <c r="AT404" s="239" t="s">
        <v>137</v>
      </c>
      <c r="AU404" s="239" t="s">
        <v>87</v>
      </c>
      <c r="AY404" s="17" t="s">
        <v>134</v>
      </c>
      <c r="BE404" s="240">
        <f>IF(N404="základní",J404,0)</f>
        <v>0</v>
      </c>
      <c r="BF404" s="240">
        <f>IF(N404="snížená",J404,0)</f>
        <v>0</v>
      </c>
      <c r="BG404" s="240">
        <f>IF(N404="zákl. přenesená",J404,0)</f>
        <v>0</v>
      </c>
      <c r="BH404" s="240">
        <f>IF(N404="sníž. přenesená",J404,0)</f>
        <v>0</v>
      </c>
      <c r="BI404" s="240">
        <f>IF(N404="nulová",J404,0)</f>
        <v>0</v>
      </c>
      <c r="BJ404" s="17" t="s">
        <v>85</v>
      </c>
      <c r="BK404" s="240">
        <f>ROUND(I404*H404,2)</f>
        <v>0</v>
      </c>
      <c r="BL404" s="17" t="s">
        <v>95</v>
      </c>
      <c r="BM404" s="239" t="s">
        <v>586</v>
      </c>
    </row>
    <row r="405" s="13" customFormat="1">
      <c r="A405" s="13"/>
      <c r="B405" s="246"/>
      <c r="C405" s="247"/>
      <c r="D405" s="248" t="s">
        <v>188</v>
      </c>
      <c r="E405" s="249" t="s">
        <v>1</v>
      </c>
      <c r="F405" s="250" t="s">
        <v>587</v>
      </c>
      <c r="G405" s="247"/>
      <c r="H405" s="251">
        <v>17717.264999999999</v>
      </c>
      <c r="I405" s="252"/>
      <c r="J405" s="247"/>
      <c r="K405" s="247"/>
      <c r="L405" s="253"/>
      <c r="M405" s="254"/>
      <c r="N405" s="255"/>
      <c r="O405" s="255"/>
      <c r="P405" s="255"/>
      <c r="Q405" s="255"/>
      <c r="R405" s="255"/>
      <c r="S405" s="255"/>
      <c r="T405" s="25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7" t="s">
        <v>188</v>
      </c>
      <c r="AU405" s="257" t="s">
        <v>87</v>
      </c>
      <c r="AV405" s="13" t="s">
        <v>87</v>
      </c>
      <c r="AW405" s="13" t="s">
        <v>34</v>
      </c>
      <c r="AX405" s="13" t="s">
        <v>78</v>
      </c>
      <c r="AY405" s="257" t="s">
        <v>134</v>
      </c>
    </row>
    <row r="406" s="14" customFormat="1">
      <c r="A406" s="14"/>
      <c r="B406" s="258"/>
      <c r="C406" s="259"/>
      <c r="D406" s="248" t="s">
        <v>188</v>
      </c>
      <c r="E406" s="260" t="s">
        <v>1</v>
      </c>
      <c r="F406" s="261" t="s">
        <v>190</v>
      </c>
      <c r="G406" s="259"/>
      <c r="H406" s="262">
        <v>17717.264999999999</v>
      </c>
      <c r="I406" s="263"/>
      <c r="J406" s="259"/>
      <c r="K406" s="259"/>
      <c r="L406" s="264"/>
      <c r="M406" s="265"/>
      <c r="N406" s="266"/>
      <c r="O406" s="266"/>
      <c r="P406" s="266"/>
      <c r="Q406" s="266"/>
      <c r="R406" s="266"/>
      <c r="S406" s="266"/>
      <c r="T406" s="26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8" t="s">
        <v>188</v>
      </c>
      <c r="AU406" s="268" t="s">
        <v>87</v>
      </c>
      <c r="AV406" s="14" t="s">
        <v>95</v>
      </c>
      <c r="AW406" s="14" t="s">
        <v>34</v>
      </c>
      <c r="AX406" s="14" t="s">
        <v>85</v>
      </c>
      <c r="AY406" s="268" t="s">
        <v>134</v>
      </c>
    </row>
    <row r="407" s="2" customFormat="1" ht="24.15" customHeight="1">
      <c r="A407" s="38"/>
      <c r="B407" s="39"/>
      <c r="C407" s="227" t="s">
        <v>588</v>
      </c>
      <c r="D407" s="227" t="s">
        <v>137</v>
      </c>
      <c r="E407" s="228" t="s">
        <v>589</v>
      </c>
      <c r="F407" s="229" t="s">
        <v>590</v>
      </c>
      <c r="G407" s="230" t="s">
        <v>198</v>
      </c>
      <c r="H407" s="231">
        <v>1968.585</v>
      </c>
      <c r="I407" s="232"/>
      <c r="J407" s="233">
        <f>ROUND(I407*H407,2)</f>
        <v>0</v>
      </c>
      <c r="K407" s="234"/>
      <c r="L407" s="44"/>
      <c r="M407" s="235" t="s">
        <v>1</v>
      </c>
      <c r="N407" s="236" t="s">
        <v>43</v>
      </c>
      <c r="O407" s="91"/>
      <c r="P407" s="237">
        <f>O407*H407</f>
        <v>0</v>
      </c>
      <c r="Q407" s="237">
        <v>0</v>
      </c>
      <c r="R407" s="237">
        <f>Q407*H407</f>
        <v>0</v>
      </c>
      <c r="S407" s="237">
        <v>0</v>
      </c>
      <c r="T407" s="23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9" t="s">
        <v>95</v>
      </c>
      <c r="AT407" s="239" t="s">
        <v>137</v>
      </c>
      <c r="AU407" s="239" t="s">
        <v>87</v>
      </c>
      <c r="AY407" s="17" t="s">
        <v>134</v>
      </c>
      <c r="BE407" s="240">
        <f>IF(N407="základní",J407,0)</f>
        <v>0</v>
      </c>
      <c r="BF407" s="240">
        <f>IF(N407="snížená",J407,0)</f>
        <v>0</v>
      </c>
      <c r="BG407" s="240">
        <f>IF(N407="zákl. přenesená",J407,0)</f>
        <v>0</v>
      </c>
      <c r="BH407" s="240">
        <f>IF(N407="sníž. přenesená",J407,0)</f>
        <v>0</v>
      </c>
      <c r="BI407" s="240">
        <f>IF(N407="nulová",J407,0)</f>
        <v>0</v>
      </c>
      <c r="BJ407" s="17" t="s">
        <v>85</v>
      </c>
      <c r="BK407" s="240">
        <f>ROUND(I407*H407,2)</f>
        <v>0</v>
      </c>
      <c r="BL407" s="17" t="s">
        <v>95</v>
      </c>
      <c r="BM407" s="239" t="s">
        <v>591</v>
      </c>
    </row>
    <row r="408" s="2" customFormat="1" ht="24.15" customHeight="1">
      <c r="A408" s="38"/>
      <c r="B408" s="39"/>
      <c r="C408" s="227" t="s">
        <v>378</v>
      </c>
      <c r="D408" s="227" t="s">
        <v>137</v>
      </c>
      <c r="E408" s="228" t="s">
        <v>592</v>
      </c>
      <c r="F408" s="229" t="s">
        <v>593</v>
      </c>
      <c r="G408" s="230" t="s">
        <v>198</v>
      </c>
      <c r="H408" s="231">
        <v>52.825000000000003</v>
      </c>
      <c r="I408" s="232"/>
      <c r="J408" s="233">
        <f>ROUND(I408*H408,2)</f>
        <v>0</v>
      </c>
      <c r="K408" s="234"/>
      <c r="L408" s="44"/>
      <c r="M408" s="235" t="s">
        <v>1</v>
      </c>
      <c r="N408" s="236" t="s">
        <v>43</v>
      </c>
      <c r="O408" s="91"/>
      <c r="P408" s="237">
        <f>O408*H408</f>
        <v>0</v>
      </c>
      <c r="Q408" s="237">
        <v>0</v>
      </c>
      <c r="R408" s="237">
        <f>Q408*H408</f>
        <v>0</v>
      </c>
      <c r="S408" s="237">
        <v>0</v>
      </c>
      <c r="T408" s="23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9" t="s">
        <v>95</v>
      </c>
      <c r="AT408" s="239" t="s">
        <v>137</v>
      </c>
      <c r="AU408" s="239" t="s">
        <v>87</v>
      </c>
      <c r="AY408" s="17" t="s">
        <v>134</v>
      </c>
      <c r="BE408" s="240">
        <f>IF(N408="základní",J408,0)</f>
        <v>0</v>
      </c>
      <c r="BF408" s="240">
        <f>IF(N408="snížená",J408,0)</f>
        <v>0</v>
      </c>
      <c r="BG408" s="240">
        <f>IF(N408="zákl. přenesená",J408,0)</f>
        <v>0</v>
      </c>
      <c r="BH408" s="240">
        <f>IF(N408="sníž. přenesená",J408,0)</f>
        <v>0</v>
      </c>
      <c r="BI408" s="240">
        <f>IF(N408="nulová",J408,0)</f>
        <v>0</v>
      </c>
      <c r="BJ408" s="17" t="s">
        <v>85</v>
      </c>
      <c r="BK408" s="240">
        <f>ROUND(I408*H408,2)</f>
        <v>0</v>
      </c>
      <c r="BL408" s="17" t="s">
        <v>95</v>
      </c>
      <c r="BM408" s="239" t="s">
        <v>594</v>
      </c>
    </row>
    <row r="409" s="2" customFormat="1" ht="24.15" customHeight="1">
      <c r="A409" s="38"/>
      <c r="B409" s="39"/>
      <c r="C409" s="227" t="s">
        <v>595</v>
      </c>
      <c r="D409" s="227" t="s">
        <v>137</v>
      </c>
      <c r="E409" s="228" t="s">
        <v>596</v>
      </c>
      <c r="F409" s="229" t="s">
        <v>597</v>
      </c>
      <c r="G409" s="230" t="s">
        <v>198</v>
      </c>
      <c r="H409" s="231">
        <v>558.75999999999999</v>
      </c>
      <c r="I409" s="232"/>
      <c r="J409" s="233">
        <f>ROUND(I409*H409,2)</f>
        <v>0</v>
      </c>
      <c r="K409" s="234"/>
      <c r="L409" s="44"/>
      <c r="M409" s="235" t="s">
        <v>1</v>
      </c>
      <c r="N409" s="236" t="s">
        <v>43</v>
      </c>
      <c r="O409" s="91"/>
      <c r="P409" s="237">
        <f>O409*H409</f>
        <v>0</v>
      </c>
      <c r="Q409" s="237">
        <v>0</v>
      </c>
      <c r="R409" s="237">
        <f>Q409*H409</f>
        <v>0</v>
      </c>
      <c r="S409" s="237">
        <v>0</v>
      </c>
      <c r="T409" s="238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9" t="s">
        <v>95</v>
      </c>
      <c r="AT409" s="239" t="s">
        <v>137</v>
      </c>
      <c r="AU409" s="239" t="s">
        <v>87</v>
      </c>
      <c r="AY409" s="17" t="s">
        <v>134</v>
      </c>
      <c r="BE409" s="240">
        <f>IF(N409="základní",J409,0)</f>
        <v>0</v>
      </c>
      <c r="BF409" s="240">
        <f>IF(N409="snížená",J409,0)</f>
        <v>0</v>
      </c>
      <c r="BG409" s="240">
        <f>IF(N409="zákl. přenesená",J409,0)</f>
        <v>0</v>
      </c>
      <c r="BH409" s="240">
        <f>IF(N409="sníž. přenesená",J409,0)</f>
        <v>0</v>
      </c>
      <c r="BI409" s="240">
        <f>IF(N409="nulová",J409,0)</f>
        <v>0</v>
      </c>
      <c r="BJ409" s="17" t="s">
        <v>85</v>
      </c>
      <c r="BK409" s="240">
        <f>ROUND(I409*H409,2)</f>
        <v>0</v>
      </c>
      <c r="BL409" s="17" t="s">
        <v>95</v>
      </c>
      <c r="BM409" s="239" t="s">
        <v>598</v>
      </c>
    </row>
    <row r="410" s="2" customFormat="1" ht="24.15" customHeight="1">
      <c r="A410" s="38"/>
      <c r="B410" s="39"/>
      <c r="C410" s="227" t="s">
        <v>384</v>
      </c>
      <c r="D410" s="227" t="s">
        <v>137</v>
      </c>
      <c r="E410" s="228" t="s">
        <v>599</v>
      </c>
      <c r="F410" s="229" t="s">
        <v>600</v>
      </c>
      <c r="G410" s="230" t="s">
        <v>198</v>
      </c>
      <c r="H410" s="231">
        <v>1357</v>
      </c>
      <c r="I410" s="232"/>
      <c r="J410" s="233">
        <f>ROUND(I410*H410,2)</f>
        <v>0</v>
      </c>
      <c r="K410" s="234"/>
      <c r="L410" s="44"/>
      <c r="M410" s="235" t="s">
        <v>1</v>
      </c>
      <c r="N410" s="236" t="s">
        <v>43</v>
      </c>
      <c r="O410" s="91"/>
      <c r="P410" s="237">
        <f>O410*H410</f>
        <v>0</v>
      </c>
      <c r="Q410" s="237">
        <v>0</v>
      </c>
      <c r="R410" s="237">
        <f>Q410*H410</f>
        <v>0</v>
      </c>
      <c r="S410" s="237">
        <v>0</v>
      </c>
      <c r="T410" s="23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9" t="s">
        <v>95</v>
      </c>
      <c r="AT410" s="239" t="s">
        <v>137</v>
      </c>
      <c r="AU410" s="239" t="s">
        <v>87</v>
      </c>
      <c r="AY410" s="17" t="s">
        <v>134</v>
      </c>
      <c r="BE410" s="240">
        <f>IF(N410="základní",J410,0)</f>
        <v>0</v>
      </c>
      <c r="BF410" s="240">
        <f>IF(N410="snížená",J410,0)</f>
        <v>0</v>
      </c>
      <c r="BG410" s="240">
        <f>IF(N410="zákl. přenesená",J410,0)</f>
        <v>0</v>
      </c>
      <c r="BH410" s="240">
        <f>IF(N410="sníž. přenesená",J410,0)</f>
        <v>0</v>
      </c>
      <c r="BI410" s="240">
        <f>IF(N410="nulová",J410,0)</f>
        <v>0</v>
      </c>
      <c r="BJ410" s="17" t="s">
        <v>85</v>
      </c>
      <c r="BK410" s="240">
        <f>ROUND(I410*H410,2)</f>
        <v>0</v>
      </c>
      <c r="BL410" s="17" t="s">
        <v>95</v>
      </c>
      <c r="BM410" s="239" t="s">
        <v>601</v>
      </c>
    </row>
    <row r="411" s="12" customFormat="1" ht="22.8" customHeight="1">
      <c r="A411" s="12"/>
      <c r="B411" s="211"/>
      <c r="C411" s="212"/>
      <c r="D411" s="213" t="s">
        <v>77</v>
      </c>
      <c r="E411" s="225" t="s">
        <v>602</v>
      </c>
      <c r="F411" s="225" t="s">
        <v>603</v>
      </c>
      <c r="G411" s="212"/>
      <c r="H411" s="212"/>
      <c r="I411" s="215"/>
      <c r="J411" s="226">
        <f>BK411</f>
        <v>0</v>
      </c>
      <c r="K411" s="212"/>
      <c r="L411" s="217"/>
      <c r="M411" s="218"/>
      <c r="N411" s="219"/>
      <c r="O411" s="219"/>
      <c r="P411" s="220">
        <f>P412</f>
        <v>0</v>
      </c>
      <c r="Q411" s="219"/>
      <c r="R411" s="220">
        <f>R412</f>
        <v>0</v>
      </c>
      <c r="S411" s="219"/>
      <c r="T411" s="221">
        <f>T412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22" t="s">
        <v>85</v>
      </c>
      <c r="AT411" s="223" t="s">
        <v>77</v>
      </c>
      <c r="AU411" s="223" t="s">
        <v>85</v>
      </c>
      <c r="AY411" s="222" t="s">
        <v>134</v>
      </c>
      <c r="BK411" s="224">
        <f>BK412</f>
        <v>0</v>
      </c>
    </row>
    <row r="412" s="2" customFormat="1" ht="44.25" customHeight="1">
      <c r="A412" s="38"/>
      <c r="B412" s="39"/>
      <c r="C412" s="227" t="s">
        <v>604</v>
      </c>
      <c r="D412" s="227" t="s">
        <v>137</v>
      </c>
      <c r="E412" s="228" t="s">
        <v>605</v>
      </c>
      <c r="F412" s="229" t="s">
        <v>606</v>
      </c>
      <c r="G412" s="230" t="s">
        <v>198</v>
      </c>
      <c r="H412" s="231">
        <v>3262.288</v>
      </c>
      <c r="I412" s="232"/>
      <c r="J412" s="233">
        <f>ROUND(I412*H412,2)</f>
        <v>0</v>
      </c>
      <c r="K412" s="234"/>
      <c r="L412" s="44"/>
      <c r="M412" s="241" t="s">
        <v>1</v>
      </c>
      <c r="N412" s="242" t="s">
        <v>43</v>
      </c>
      <c r="O412" s="243"/>
      <c r="P412" s="244">
        <f>O412*H412</f>
        <v>0</v>
      </c>
      <c r="Q412" s="244">
        <v>0</v>
      </c>
      <c r="R412" s="244">
        <f>Q412*H412</f>
        <v>0</v>
      </c>
      <c r="S412" s="244">
        <v>0</v>
      </c>
      <c r="T412" s="245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9" t="s">
        <v>95</v>
      </c>
      <c r="AT412" s="239" t="s">
        <v>137</v>
      </c>
      <c r="AU412" s="239" t="s">
        <v>87</v>
      </c>
      <c r="AY412" s="17" t="s">
        <v>134</v>
      </c>
      <c r="BE412" s="240">
        <f>IF(N412="základní",J412,0)</f>
        <v>0</v>
      </c>
      <c r="BF412" s="240">
        <f>IF(N412="snížená",J412,0)</f>
        <v>0</v>
      </c>
      <c r="BG412" s="240">
        <f>IF(N412="zákl. přenesená",J412,0)</f>
        <v>0</v>
      </c>
      <c r="BH412" s="240">
        <f>IF(N412="sníž. přenesená",J412,0)</f>
        <v>0</v>
      </c>
      <c r="BI412" s="240">
        <f>IF(N412="nulová",J412,0)</f>
        <v>0</v>
      </c>
      <c r="BJ412" s="17" t="s">
        <v>85</v>
      </c>
      <c r="BK412" s="240">
        <f>ROUND(I412*H412,2)</f>
        <v>0</v>
      </c>
      <c r="BL412" s="17" t="s">
        <v>95</v>
      </c>
      <c r="BM412" s="239" t="s">
        <v>607</v>
      </c>
    </row>
    <row r="413" s="2" customFormat="1" ht="6.96" customHeight="1">
      <c r="A413" s="38"/>
      <c r="B413" s="66"/>
      <c r="C413" s="67"/>
      <c r="D413" s="67"/>
      <c r="E413" s="67"/>
      <c r="F413" s="67"/>
      <c r="G413" s="67"/>
      <c r="H413" s="67"/>
      <c r="I413" s="67"/>
      <c r="J413" s="67"/>
      <c r="K413" s="67"/>
      <c r="L413" s="44"/>
      <c r="M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</row>
  </sheetData>
  <sheetProtection sheet="1" autoFilter="0" formatColumns="0" formatRows="0" objects="1" scenarios="1" spinCount="100000" saltValue="UqEcG9nSxTTqpf+EnPbxZrCIMZEGu5KtrNdycS8GtS7nV8mxYSmhC/w7oCIi4dkMbgVZ5cMKueAmvXGEf1MtgQ==" hashValue="bCs89Rk5ImkubT1oze9YV/sT+oCtO/BPQKOk15lsGjH9Uz6WVaeQ9ts6amTYg/bRkkw1dxVOOayDCDOlDfOS7g==" algorithmName="SHA-512" password="CC35"/>
  <autoFilter ref="C124:K41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108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VV JIH-Parkoviště u Lidlu ul.Jugoslávská v Ostravě - Zábřehu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608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36</v>
      </c>
      <c r="G12" s="38"/>
      <c r="H12" s="38"/>
      <c r="I12" s="150" t="s">
        <v>22</v>
      </c>
      <c r="J12" s="153" t="str">
        <f>'Rekapitulace stavby'!AN8</f>
        <v>16. 10. 2020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>008 45 451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>Statutární město Ostrava, Městský obvod O-Jih</v>
      </c>
      <c r="F15" s="38"/>
      <c r="G15" s="38"/>
      <c r="H15" s="38"/>
      <c r="I15" s="150" t="s">
        <v>28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29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31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>457 97 170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>HaskoningDHV Czech Republic, spol. s r.o.</v>
      </c>
      <c r="F21" s="38"/>
      <c r="G21" s="38"/>
      <c r="H21" s="38"/>
      <c r="I21" s="150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ROUND((SUM(BE123:BE174)),  2)</f>
        <v>0</v>
      </c>
      <c r="G33" s="38"/>
      <c r="H33" s="38"/>
      <c r="I33" s="164">
        <v>0.20999999999999999</v>
      </c>
      <c r="J33" s="163">
        <f>ROUND(((SUM(BE123:BE174))*I33),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ROUND((SUM(BF123:BF174)),  2)</f>
        <v>0</v>
      </c>
      <c r="G34" s="38"/>
      <c r="H34" s="38"/>
      <c r="I34" s="164">
        <v>0.14999999999999999</v>
      </c>
      <c r="J34" s="163">
        <f>ROUND(((SUM(BF123:BF174))*I34),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ROUND((SUM(BG123:BG174)),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ROUND((SUM(BH123:BH174)),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ROUND((SUM(BI123:BI174)),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VV JIH-Parkoviště u Lidlu ul.Jugoslávská v Ostravě - 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2 - SO 301 Odvodnění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Statutární město Ostrava, Městský obvod O-Jih</v>
      </c>
      <c r="G91" s="40"/>
      <c r="H91" s="40"/>
      <c r="I91" s="32" t="s">
        <v>31</v>
      </c>
      <c r="J91" s="36" t="str">
        <f>E21</f>
        <v>HaskoningDHV Czech Republic,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112</v>
      </c>
      <c r="D94" s="185"/>
      <c r="E94" s="185"/>
      <c r="F94" s="185"/>
      <c r="G94" s="185"/>
      <c r="H94" s="185"/>
      <c r="I94" s="185"/>
      <c r="J94" s="186" t="s">
        <v>113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114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8"/>
      <c r="C97" s="189"/>
      <c r="D97" s="190" t="s">
        <v>609</v>
      </c>
      <c r="E97" s="191"/>
      <c r="F97" s="191"/>
      <c r="G97" s="191"/>
      <c r="H97" s="191"/>
      <c r="I97" s="191"/>
      <c r="J97" s="192">
        <f>J124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610</v>
      </c>
      <c r="E98" s="196"/>
      <c r="F98" s="196"/>
      <c r="G98" s="196"/>
      <c r="H98" s="196"/>
      <c r="I98" s="196"/>
      <c r="J98" s="197">
        <f>J125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611</v>
      </c>
      <c r="E99" s="196"/>
      <c r="F99" s="196"/>
      <c r="G99" s="196"/>
      <c r="H99" s="196"/>
      <c r="I99" s="196"/>
      <c r="J99" s="197">
        <f>J148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612</v>
      </c>
      <c r="E100" s="196"/>
      <c r="F100" s="196"/>
      <c r="G100" s="196"/>
      <c r="H100" s="196"/>
      <c r="I100" s="196"/>
      <c r="J100" s="197">
        <f>J153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613</v>
      </c>
      <c r="E101" s="196"/>
      <c r="F101" s="196"/>
      <c r="G101" s="196"/>
      <c r="H101" s="196"/>
      <c r="I101" s="196"/>
      <c r="J101" s="197">
        <f>J155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4"/>
      <c r="C102" s="133"/>
      <c r="D102" s="195" t="s">
        <v>614</v>
      </c>
      <c r="E102" s="196"/>
      <c r="F102" s="196"/>
      <c r="G102" s="196"/>
      <c r="H102" s="196"/>
      <c r="I102" s="196"/>
      <c r="J102" s="197">
        <f>J171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615</v>
      </c>
      <c r="E103" s="196"/>
      <c r="F103" s="196"/>
      <c r="G103" s="196"/>
      <c r="H103" s="196"/>
      <c r="I103" s="196"/>
      <c r="J103" s="197">
        <f>J173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VV JIH-Parkoviště u Lidlu ul.Jugoslávská v Ostravě - Zábřehu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2 - SO 301 Odvodnění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16. 10. 2020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24</v>
      </c>
      <c r="D119" s="40"/>
      <c r="E119" s="40"/>
      <c r="F119" s="27" t="str">
        <f>E15</f>
        <v>Statutární město Ostrava, Městský obvod O-Jih</v>
      </c>
      <c r="G119" s="40"/>
      <c r="H119" s="40"/>
      <c r="I119" s="32" t="s">
        <v>31</v>
      </c>
      <c r="J119" s="36" t="str">
        <f>E21</f>
        <v>HaskoningDHV Czech Republic, spol. s 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121</v>
      </c>
      <c r="D122" s="202" t="s">
        <v>63</v>
      </c>
      <c r="E122" s="202" t="s">
        <v>59</v>
      </c>
      <c r="F122" s="202" t="s">
        <v>60</v>
      </c>
      <c r="G122" s="202" t="s">
        <v>122</v>
      </c>
      <c r="H122" s="202" t="s">
        <v>123</v>
      </c>
      <c r="I122" s="202" t="s">
        <v>124</v>
      </c>
      <c r="J122" s="203" t="s">
        <v>113</v>
      </c>
      <c r="K122" s="204" t="s">
        <v>125</v>
      </c>
      <c r="L122" s="205"/>
      <c r="M122" s="100" t="s">
        <v>1</v>
      </c>
      <c r="N122" s="101" t="s">
        <v>42</v>
      </c>
      <c r="O122" s="101" t="s">
        <v>126</v>
      </c>
      <c r="P122" s="101" t="s">
        <v>127</v>
      </c>
      <c r="Q122" s="101" t="s">
        <v>128</v>
      </c>
      <c r="R122" s="101" t="s">
        <v>129</v>
      </c>
      <c r="S122" s="101" t="s">
        <v>130</v>
      </c>
      <c r="T122" s="102" t="s">
        <v>131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132</v>
      </c>
      <c r="D123" s="40"/>
      <c r="E123" s="40"/>
      <c r="F123" s="40"/>
      <c r="G123" s="40"/>
      <c r="H123" s="40"/>
      <c r="I123" s="40"/>
      <c r="J123" s="206">
        <f>BK123</f>
        <v>0</v>
      </c>
      <c r="K123" s="40"/>
      <c r="L123" s="44"/>
      <c r="M123" s="103"/>
      <c r="N123" s="207"/>
      <c r="O123" s="104"/>
      <c r="P123" s="208">
        <f>P124</f>
        <v>0</v>
      </c>
      <c r="Q123" s="104"/>
      <c r="R123" s="208">
        <f>R124</f>
        <v>18.716656300000004</v>
      </c>
      <c r="S123" s="104"/>
      <c r="T123" s="209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115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77</v>
      </c>
      <c r="E124" s="214" t="s">
        <v>181</v>
      </c>
      <c r="F124" s="214" t="s">
        <v>616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P125+P148+P153+P155+P173</f>
        <v>0</v>
      </c>
      <c r="Q124" s="219"/>
      <c r="R124" s="220">
        <f>R125+R148+R153+R155+R173</f>
        <v>18.716656300000004</v>
      </c>
      <c r="S124" s="219"/>
      <c r="T124" s="221">
        <f>T125+T148+T153+T155+T173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85</v>
      </c>
      <c r="AT124" s="223" t="s">
        <v>77</v>
      </c>
      <c r="AU124" s="223" t="s">
        <v>78</v>
      </c>
      <c r="AY124" s="222" t="s">
        <v>134</v>
      </c>
      <c r="BK124" s="224">
        <f>BK125+BK148+BK153+BK155+BK173</f>
        <v>0</v>
      </c>
    </row>
    <row r="125" s="12" customFormat="1" ht="22.8" customHeight="1">
      <c r="A125" s="12"/>
      <c r="B125" s="211"/>
      <c r="C125" s="212"/>
      <c r="D125" s="213" t="s">
        <v>77</v>
      </c>
      <c r="E125" s="225" t="s">
        <v>85</v>
      </c>
      <c r="F125" s="225" t="s">
        <v>617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SUM(P126:P147)</f>
        <v>0</v>
      </c>
      <c r="Q125" s="219"/>
      <c r="R125" s="220">
        <f>SUM(R126:R147)</f>
        <v>2.2355850000000004</v>
      </c>
      <c r="S125" s="219"/>
      <c r="T125" s="221">
        <f>SUM(T126:T147)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85</v>
      </c>
      <c r="AT125" s="223" t="s">
        <v>77</v>
      </c>
      <c r="AU125" s="223" t="s">
        <v>85</v>
      </c>
      <c r="AY125" s="222" t="s">
        <v>134</v>
      </c>
      <c r="BK125" s="224">
        <f>SUM(BK126:BK147)</f>
        <v>0</v>
      </c>
    </row>
    <row r="126" s="2" customFormat="1" ht="24.15" customHeight="1">
      <c r="A126" s="38"/>
      <c r="B126" s="39"/>
      <c r="C126" s="227" t="s">
        <v>85</v>
      </c>
      <c r="D126" s="227" t="s">
        <v>137</v>
      </c>
      <c r="E126" s="228" t="s">
        <v>618</v>
      </c>
      <c r="F126" s="229" t="s">
        <v>619</v>
      </c>
      <c r="G126" s="230" t="s">
        <v>187</v>
      </c>
      <c r="H126" s="231">
        <v>171.72</v>
      </c>
      <c r="I126" s="232"/>
      <c r="J126" s="233">
        <f>ROUND(I126*H126,2)</f>
        <v>0</v>
      </c>
      <c r="K126" s="234"/>
      <c r="L126" s="44"/>
      <c r="M126" s="235" t="s">
        <v>1</v>
      </c>
      <c r="N126" s="236" t="s">
        <v>43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95</v>
      </c>
      <c r="AT126" s="239" t="s">
        <v>137</v>
      </c>
      <c r="AU126" s="239" t="s">
        <v>87</v>
      </c>
      <c r="AY126" s="17" t="s">
        <v>134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7" t="s">
        <v>85</v>
      </c>
      <c r="BK126" s="240">
        <f>ROUND(I126*H126,2)</f>
        <v>0</v>
      </c>
      <c r="BL126" s="17" t="s">
        <v>95</v>
      </c>
      <c r="BM126" s="239" t="s">
        <v>620</v>
      </c>
    </row>
    <row r="127" s="2" customFormat="1" ht="24.15" customHeight="1">
      <c r="A127" s="38"/>
      <c r="B127" s="39"/>
      <c r="C127" s="227" t="s">
        <v>87</v>
      </c>
      <c r="D127" s="227" t="s">
        <v>137</v>
      </c>
      <c r="E127" s="228" t="s">
        <v>621</v>
      </c>
      <c r="F127" s="229" t="s">
        <v>622</v>
      </c>
      <c r="G127" s="230" t="s">
        <v>187</v>
      </c>
      <c r="H127" s="231">
        <v>5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43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95</v>
      </c>
      <c r="AT127" s="239" t="s">
        <v>137</v>
      </c>
      <c r="AU127" s="239" t="s">
        <v>87</v>
      </c>
      <c r="AY127" s="17" t="s">
        <v>134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85</v>
      </c>
      <c r="BK127" s="240">
        <f>ROUND(I127*H127,2)</f>
        <v>0</v>
      </c>
      <c r="BL127" s="17" t="s">
        <v>95</v>
      </c>
      <c r="BM127" s="239" t="s">
        <v>623</v>
      </c>
    </row>
    <row r="128" s="2" customFormat="1" ht="24.15" customHeight="1">
      <c r="A128" s="38"/>
      <c r="B128" s="39"/>
      <c r="C128" s="227" t="s">
        <v>92</v>
      </c>
      <c r="D128" s="227" t="s">
        <v>137</v>
      </c>
      <c r="E128" s="228" t="s">
        <v>624</v>
      </c>
      <c r="F128" s="229" t="s">
        <v>625</v>
      </c>
      <c r="G128" s="230" t="s">
        <v>187</v>
      </c>
      <c r="H128" s="231">
        <v>648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43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95</v>
      </c>
      <c r="AT128" s="239" t="s">
        <v>137</v>
      </c>
      <c r="AU128" s="239" t="s">
        <v>87</v>
      </c>
      <c r="AY128" s="17" t="s">
        <v>134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85</v>
      </c>
      <c r="BK128" s="240">
        <f>ROUND(I128*H128,2)</f>
        <v>0</v>
      </c>
      <c r="BL128" s="17" t="s">
        <v>95</v>
      </c>
      <c r="BM128" s="239" t="s">
        <v>626</v>
      </c>
    </row>
    <row r="129" s="2" customFormat="1" ht="24.15" customHeight="1">
      <c r="A129" s="38"/>
      <c r="B129" s="39"/>
      <c r="C129" s="227" t="s">
        <v>95</v>
      </c>
      <c r="D129" s="227" t="s">
        <v>137</v>
      </c>
      <c r="E129" s="228" t="s">
        <v>627</v>
      </c>
      <c r="F129" s="229" t="s">
        <v>628</v>
      </c>
      <c r="G129" s="230" t="s">
        <v>187</v>
      </c>
      <c r="H129" s="231">
        <v>162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43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95</v>
      </c>
      <c r="AT129" s="239" t="s">
        <v>137</v>
      </c>
      <c r="AU129" s="239" t="s">
        <v>87</v>
      </c>
      <c r="AY129" s="17" t="s">
        <v>134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85</v>
      </c>
      <c r="BK129" s="240">
        <f>ROUND(I129*H129,2)</f>
        <v>0</v>
      </c>
      <c r="BL129" s="17" t="s">
        <v>95</v>
      </c>
      <c r="BM129" s="239" t="s">
        <v>629</v>
      </c>
    </row>
    <row r="130" s="2" customFormat="1" ht="24.15" customHeight="1">
      <c r="A130" s="38"/>
      <c r="B130" s="39"/>
      <c r="C130" s="227" t="s">
        <v>98</v>
      </c>
      <c r="D130" s="227" t="s">
        <v>137</v>
      </c>
      <c r="E130" s="228" t="s">
        <v>630</v>
      </c>
      <c r="F130" s="229" t="s">
        <v>631</v>
      </c>
      <c r="G130" s="230" t="s">
        <v>187</v>
      </c>
      <c r="H130" s="231">
        <v>210.59999999999999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43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95</v>
      </c>
      <c r="AT130" s="239" t="s">
        <v>137</v>
      </c>
      <c r="AU130" s="239" t="s">
        <v>87</v>
      </c>
      <c r="AY130" s="17" t="s">
        <v>134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85</v>
      </c>
      <c r="BK130" s="240">
        <f>ROUND(I130*H130,2)</f>
        <v>0</v>
      </c>
      <c r="BL130" s="17" t="s">
        <v>95</v>
      </c>
      <c r="BM130" s="239" t="s">
        <v>632</v>
      </c>
    </row>
    <row r="131" s="2" customFormat="1" ht="24.15" customHeight="1">
      <c r="A131" s="38"/>
      <c r="B131" s="39"/>
      <c r="C131" s="227" t="s">
        <v>157</v>
      </c>
      <c r="D131" s="227" t="s">
        <v>137</v>
      </c>
      <c r="E131" s="228" t="s">
        <v>633</v>
      </c>
      <c r="F131" s="229" t="s">
        <v>634</v>
      </c>
      <c r="G131" s="230" t="s">
        <v>187</v>
      </c>
      <c r="H131" s="231">
        <v>55.200000000000003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43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95</v>
      </c>
      <c r="AT131" s="239" t="s">
        <v>137</v>
      </c>
      <c r="AU131" s="239" t="s">
        <v>87</v>
      </c>
      <c r="AY131" s="17" t="s">
        <v>134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85</v>
      </c>
      <c r="BK131" s="240">
        <f>ROUND(I131*H131,2)</f>
        <v>0</v>
      </c>
      <c r="BL131" s="17" t="s">
        <v>95</v>
      </c>
      <c r="BM131" s="239" t="s">
        <v>635</v>
      </c>
    </row>
    <row r="132" s="2" customFormat="1" ht="24.15" customHeight="1">
      <c r="A132" s="38"/>
      <c r="B132" s="39"/>
      <c r="C132" s="227" t="s">
        <v>163</v>
      </c>
      <c r="D132" s="227" t="s">
        <v>137</v>
      </c>
      <c r="E132" s="228" t="s">
        <v>636</v>
      </c>
      <c r="F132" s="229" t="s">
        <v>637</v>
      </c>
      <c r="G132" s="230" t="s">
        <v>257</v>
      </c>
      <c r="H132" s="231">
        <v>8.5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43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95</v>
      </c>
      <c r="AT132" s="239" t="s">
        <v>137</v>
      </c>
      <c r="AU132" s="239" t="s">
        <v>87</v>
      </c>
      <c r="AY132" s="17" t="s">
        <v>134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85</v>
      </c>
      <c r="BK132" s="240">
        <f>ROUND(I132*H132,2)</f>
        <v>0</v>
      </c>
      <c r="BL132" s="17" t="s">
        <v>95</v>
      </c>
      <c r="BM132" s="239" t="s">
        <v>638</v>
      </c>
    </row>
    <row r="133" s="2" customFormat="1" ht="21.75" customHeight="1">
      <c r="A133" s="38"/>
      <c r="B133" s="39"/>
      <c r="C133" s="269" t="s">
        <v>167</v>
      </c>
      <c r="D133" s="269" t="s">
        <v>195</v>
      </c>
      <c r="E133" s="270" t="s">
        <v>639</v>
      </c>
      <c r="F133" s="271" t="s">
        <v>640</v>
      </c>
      <c r="G133" s="272" t="s">
        <v>218</v>
      </c>
      <c r="H133" s="273">
        <v>3</v>
      </c>
      <c r="I133" s="274"/>
      <c r="J133" s="275">
        <f>ROUND(I133*H133,2)</f>
        <v>0</v>
      </c>
      <c r="K133" s="276"/>
      <c r="L133" s="277"/>
      <c r="M133" s="278" t="s">
        <v>1</v>
      </c>
      <c r="N133" s="279" t="s">
        <v>43</v>
      </c>
      <c r="O133" s="91"/>
      <c r="P133" s="237">
        <f>O133*H133</f>
        <v>0</v>
      </c>
      <c r="Q133" s="237">
        <v>0.035999999999999997</v>
      </c>
      <c r="R133" s="237">
        <f>Q133*H133</f>
        <v>0.10799999999999999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167</v>
      </c>
      <c r="AT133" s="239" t="s">
        <v>195</v>
      </c>
      <c r="AU133" s="239" t="s">
        <v>87</v>
      </c>
      <c r="AY133" s="17" t="s">
        <v>134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85</v>
      </c>
      <c r="BK133" s="240">
        <f>ROUND(I133*H133,2)</f>
        <v>0</v>
      </c>
      <c r="BL133" s="17" t="s">
        <v>95</v>
      </c>
      <c r="BM133" s="239" t="s">
        <v>641</v>
      </c>
    </row>
    <row r="134" s="2" customFormat="1" ht="21.75" customHeight="1">
      <c r="A134" s="38"/>
      <c r="B134" s="39"/>
      <c r="C134" s="227" t="s">
        <v>215</v>
      </c>
      <c r="D134" s="227" t="s">
        <v>137</v>
      </c>
      <c r="E134" s="228" t="s">
        <v>642</v>
      </c>
      <c r="F134" s="229" t="s">
        <v>643</v>
      </c>
      <c r="G134" s="230" t="s">
        <v>209</v>
      </c>
      <c r="H134" s="231">
        <v>526.5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43</v>
      </c>
      <c r="O134" s="91"/>
      <c r="P134" s="237">
        <f>O134*H134</f>
        <v>0</v>
      </c>
      <c r="Q134" s="237">
        <v>0.00149</v>
      </c>
      <c r="R134" s="237">
        <f>Q134*H134</f>
        <v>0.78448499999999999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95</v>
      </c>
      <c r="AT134" s="239" t="s">
        <v>137</v>
      </c>
      <c r="AU134" s="239" t="s">
        <v>87</v>
      </c>
      <c r="AY134" s="17" t="s">
        <v>134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85</v>
      </c>
      <c r="BK134" s="240">
        <f>ROUND(I134*H134,2)</f>
        <v>0</v>
      </c>
      <c r="BL134" s="17" t="s">
        <v>95</v>
      </c>
      <c r="BM134" s="239" t="s">
        <v>644</v>
      </c>
    </row>
    <row r="135" s="2" customFormat="1" ht="16.5" customHeight="1">
      <c r="A135" s="38"/>
      <c r="B135" s="39"/>
      <c r="C135" s="227" t="s">
        <v>202</v>
      </c>
      <c r="D135" s="227" t="s">
        <v>137</v>
      </c>
      <c r="E135" s="228" t="s">
        <v>645</v>
      </c>
      <c r="F135" s="229" t="s">
        <v>646</v>
      </c>
      <c r="G135" s="230" t="s">
        <v>209</v>
      </c>
      <c r="H135" s="231">
        <v>526.5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43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95</v>
      </c>
      <c r="AT135" s="239" t="s">
        <v>137</v>
      </c>
      <c r="AU135" s="239" t="s">
        <v>87</v>
      </c>
      <c r="AY135" s="17" t="s">
        <v>134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85</v>
      </c>
      <c r="BK135" s="240">
        <f>ROUND(I135*H135,2)</f>
        <v>0</v>
      </c>
      <c r="BL135" s="17" t="s">
        <v>95</v>
      </c>
      <c r="BM135" s="239" t="s">
        <v>647</v>
      </c>
    </row>
    <row r="136" s="2" customFormat="1" ht="16.5" customHeight="1">
      <c r="A136" s="38"/>
      <c r="B136" s="39"/>
      <c r="C136" s="227" t="s">
        <v>223</v>
      </c>
      <c r="D136" s="227" t="s">
        <v>137</v>
      </c>
      <c r="E136" s="228" t="s">
        <v>648</v>
      </c>
      <c r="F136" s="229" t="s">
        <v>649</v>
      </c>
      <c r="G136" s="230" t="s">
        <v>209</v>
      </c>
      <c r="H136" s="231">
        <v>302.5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43</v>
      </c>
      <c r="O136" s="91"/>
      <c r="P136" s="237">
        <f>O136*H136</f>
        <v>0</v>
      </c>
      <c r="Q136" s="237">
        <v>0.0044400000000000004</v>
      </c>
      <c r="R136" s="237">
        <f>Q136*H136</f>
        <v>1.3431000000000002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95</v>
      </c>
      <c r="AT136" s="239" t="s">
        <v>137</v>
      </c>
      <c r="AU136" s="239" t="s">
        <v>87</v>
      </c>
      <c r="AY136" s="17" t="s">
        <v>134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85</v>
      </c>
      <c r="BK136" s="240">
        <f>ROUND(I136*H136,2)</f>
        <v>0</v>
      </c>
      <c r="BL136" s="17" t="s">
        <v>95</v>
      </c>
      <c r="BM136" s="239" t="s">
        <v>650</v>
      </c>
    </row>
    <row r="137" s="2" customFormat="1" ht="16.5" customHeight="1">
      <c r="A137" s="38"/>
      <c r="B137" s="39"/>
      <c r="C137" s="227" t="s">
        <v>206</v>
      </c>
      <c r="D137" s="227" t="s">
        <v>137</v>
      </c>
      <c r="E137" s="228" t="s">
        <v>651</v>
      </c>
      <c r="F137" s="229" t="s">
        <v>652</v>
      </c>
      <c r="G137" s="230" t="s">
        <v>209</v>
      </c>
      <c r="H137" s="231">
        <v>302.5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43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95</v>
      </c>
      <c r="AT137" s="239" t="s">
        <v>137</v>
      </c>
      <c r="AU137" s="239" t="s">
        <v>87</v>
      </c>
      <c r="AY137" s="17" t="s">
        <v>134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85</v>
      </c>
      <c r="BK137" s="240">
        <f>ROUND(I137*H137,2)</f>
        <v>0</v>
      </c>
      <c r="BL137" s="17" t="s">
        <v>95</v>
      </c>
      <c r="BM137" s="239" t="s">
        <v>653</v>
      </c>
    </row>
    <row r="138" s="2" customFormat="1" ht="24.15" customHeight="1">
      <c r="A138" s="38"/>
      <c r="B138" s="39"/>
      <c r="C138" s="227" t="s">
        <v>234</v>
      </c>
      <c r="D138" s="227" t="s">
        <v>137</v>
      </c>
      <c r="E138" s="228" t="s">
        <v>654</v>
      </c>
      <c r="F138" s="229" t="s">
        <v>655</v>
      </c>
      <c r="G138" s="230" t="s">
        <v>187</v>
      </c>
      <c r="H138" s="231">
        <v>105.3</v>
      </c>
      <c r="I138" s="232"/>
      <c r="J138" s="233">
        <f>ROUND(I138*H138,2)</f>
        <v>0</v>
      </c>
      <c r="K138" s="234"/>
      <c r="L138" s="44"/>
      <c r="M138" s="235" t="s">
        <v>1</v>
      </c>
      <c r="N138" s="236" t="s">
        <v>43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95</v>
      </c>
      <c r="AT138" s="239" t="s">
        <v>137</v>
      </c>
      <c r="AU138" s="239" t="s">
        <v>87</v>
      </c>
      <c r="AY138" s="17" t="s">
        <v>134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85</v>
      </c>
      <c r="BK138" s="240">
        <f>ROUND(I138*H138,2)</f>
        <v>0</v>
      </c>
      <c r="BL138" s="17" t="s">
        <v>95</v>
      </c>
      <c r="BM138" s="239" t="s">
        <v>656</v>
      </c>
    </row>
    <row r="139" s="2" customFormat="1" ht="24.15" customHeight="1">
      <c r="A139" s="38"/>
      <c r="B139" s="39"/>
      <c r="C139" s="227" t="s">
        <v>210</v>
      </c>
      <c r="D139" s="227" t="s">
        <v>137</v>
      </c>
      <c r="E139" s="228" t="s">
        <v>657</v>
      </c>
      <c r="F139" s="229" t="s">
        <v>658</v>
      </c>
      <c r="G139" s="230" t="s">
        <v>187</v>
      </c>
      <c r="H139" s="231">
        <v>388.80000000000001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43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95</v>
      </c>
      <c r="AT139" s="239" t="s">
        <v>137</v>
      </c>
      <c r="AU139" s="239" t="s">
        <v>87</v>
      </c>
      <c r="AY139" s="17" t="s">
        <v>134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85</v>
      </c>
      <c r="BK139" s="240">
        <f>ROUND(I139*H139,2)</f>
        <v>0</v>
      </c>
      <c r="BL139" s="17" t="s">
        <v>95</v>
      </c>
      <c r="BM139" s="239" t="s">
        <v>659</v>
      </c>
    </row>
    <row r="140" s="2" customFormat="1" ht="24.15" customHeight="1">
      <c r="A140" s="38"/>
      <c r="B140" s="39"/>
      <c r="C140" s="227" t="s">
        <v>8</v>
      </c>
      <c r="D140" s="227" t="s">
        <v>137</v>
      </c>
      <c r="E140" s="228" t="s">
        <v>660</v>
      </c>
      <c r="F140" s="229" t="s">
        <v>661</v>
      </c>
      <c r="G140" s="230" t="s">
        <v>187</v>
      </c>
      <c r="H140" s="231">
        <v>858.60000000000002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43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95</v>
      </c>
      <c r="AT140" s="239" t="s">
        <v>137</v>
      </c>
      <c r="AU140" s="239" t="s">
        <v>87</v>
      </c>
      <c r="AY140" s="17" t="s">
        <v>134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85</v>
      </c>
      <c r="BK140" s="240">
        <f>ROUND(I140*H140,2)</f>
        <v>0</v>
      </c>
      <c r="BL140" s="17" t="s">
        <v>95</v>
      </c>
      <c r="BM140" s="239" t="s">
        <v>662</v>
      </c>
    </row>
    <row r="141" s="2" customFormat="1" ht="24.15" customHeight="1">
      <c r="A141" s="38"/>
      <c r="B141" s="39"/>
      <c r="C141" s="227" t="s">
        <v>214</v>
      </c>
      <c r="D141" s="227" t="s">
        <v>137</v>
      </c>
      <c r="E141" s="228" t="s">
        <v>663</v>
      </c>
      <c r="F141" s="229" t="s">
        <v>664</v>
      </c>
      <c r="G141" s="230" t="s">
        <v>187</v>
      </c>
      <c r="H141" s="231">
        <v>858.60000000000002</v>
      </c>
      <c r="I141" s="232"/>
      <c r="J141" s="233">
        <f>ROUND(I141*H141,2)</f>
        <v>0</v>
      </c>
      <c r="K141" s="234"/>
      <c r="L141" s="44"/>
      <c r="M141" s="235" t="s">
        <v>1</v>
      </c>
      <c r="N141" s="236" t="s">
        <v>43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95</v>
      </c>
      <c r="AT141" s="239" t="s">
        <v>137</v>
      </c>
      <c r="AU141" s="239" t="s">
        <v>87</v>
      </c>
      <c r="AY141" s="17" t="s">
        <v>134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85</v>
      </c>
      <c r="BK141" s="240">
        <f>ROUND(I141*H141,2)</f>
        <v>0</v>
      </c>
      <c r="BL141" s="17" t="s">
        <v>95</v>
      </c>
      <c r="BM141" s="239" t="s">
        <v>665</v>
      </c>
    </row>
    <row r="142" s="2" customFormat="1" ht="24.15" customHeight="1">
      <c r="A142" s="38"/>
      <c r="B142" s="39"/>
      <c r="C142" s="227" t="s">
        <v>254</v>
      </c>
      <c r="D142" s="227" t="s">
        <v>137</v>
      </c>
      <c r="E142" s="228" t="s">
        <v>666</v>
      </c>
      <c r="F142" s="229" t="s">
        <v>667</v>
      </c>
      <c r="G142" s="230" t="s">
        <v>187</v>
      </c>
      <c r="H142" s="231">
        <v>356.20999999999998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43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95</v>
      </c>
      <c r="AT142" s="239" t="s">
        <v>137</v>
      </c>
      <c r="AU142" s="239" t="s">
        <v>87</v>
      </c>
      <c r="AY142" s="17" t="s">
        <v>134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85</v>
      </c>
      <c r="BK142" s="240">
        <f>ROUND(I142*H142,2)</f>
        <v>0</v>
      </c>
      <c r="BL142" s="17" t="s">
        <v>95</v>
      </c>
      <c r="BM142" s="239" t="s">
        <v>668</v>
      </c>
    </row>
    <row r="143" s="2" customFormat="1" ht="16.5" customHeight="1">
      <c r="A143" s="38"/>
      <c r="B143" s="39"/>
      <c r="C143" s="269" t="s">
        <v>219</v>
      </c>
      <c r="D143" s="269" t="s">
        <v>195</v>
      </c>
      <c r="E143" s="270" t="s">
        <v>669</v>
      </c>
      <c r="F143" s="271" t="s">
        <v>670</v>
      </c>
      <c r="G143" s="272" t="s">
        <v>187</v>
      </c>
      <c r="H143" s="273">
        <v>356.20999999999998</v>
      </c>
      <c r="I143" s="274"/>
      <c r="J143" s="275">
        <f>ROUND(I143*H143,2)</f>
        <v>0</v>
      </c>
      <c r="K143" s="276"/>
      <c r="L143" s="277"/>
      <c r="M143" s="278" t="s">
        <v>1</v>
      </c>
      <c r="N143" s="279" t="s">
        <v>43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167</v>
      </c>
      <c r="AT143" s="239" t="s">
        <v>195</v>
      </c>
      <c r="AU143" s="239" t="s">
        <v>87</v>
      </c>
      <c r="AY143" s="17" t="s">
        <v>134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85</v>
      </c>
      <c r="BK143" s="240">
        <f>ROUND(I143*H143,2)</f>
        <v>0</v>
      </c>
      <c r="BL143" s="17" t="s">
        <v>95</v>
      </c>
      <c r="BM143" s="239" t="s">
        <v>671</v>
      </c>
    </row>
    <row r="144" s="2" customFormat="1" ht="24.15" customHeight="1">
      <c r="A144" s="38"/>
      <c r="B144" s="39"/>
      <c r="C144" s="227" t="s">
        <v>268</v>
      </c>
      <c r="D144" s="227" t="s">
        <v>137</v>
      </c>
      <c r="E144" s="228" t="s">
        <v>672</v>
      </c>
      <c r="F144" s="229" t="s">
        <v>673</v>
      </c>
      <c r="G144" s="230" t="s">
        <v>187</v>
      </c>
      <c r="H144" s="231">
        <v>415.80000000000001</v>
      </c>
      <c r="I144" s="232"/>
      <c r="J144" s="233">
        <f>ROUND(I144*H144,2)</f>
        <v>0</v>
      </c>
      <c r="K144" s="234"/>
      <c r="L144" s="44"/>
      <c r="M144" s="235" t="s">
        <v>1</v>
      </c>
      <c r="N144" s="236" t="s">
        <v>43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95</v>
      </c>
      <c r="AT144" s="239" t="s">
        <v>137</v>
      </c>
      <c r="AU144" s="239" t="s">
        <v>87</v>
      </c>
      <c r="AY144" s="17" t="s">
        <v>134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7" t="s">
        <v>85</v>
      </c>
      <c r="BK144" s="240">
        <f>ROUND(I144*H144,2)</f>
        <v>0</v>
      </c>
      <c r="BL144" s="17" t="s">
        <v>95</v>
      </c>
      <c r="BM144" s="239" t="s">
        <v>674</v>
      </c>
    </row>
    <row r="145" s="2" customFormat="1" ht="16.5" customHeight="1">
      <c r="A145" s="38"/>
      <c r="B145" s="39"/>
      <c r="C145" s="269" t="s">
        <v>222</v>
      </c>
      <c r="D145" s="269" t="s">
        <v>195</v>
      </c>
      <c r="E145" s="270" t="s">
        <v>675</v>
      </c>
      <c r="F145" s="271" t="s">
        <v>676</v>
      </c>
      <c r="G145" s="272" t="s">
        <v>187</v>
      </c>
      <c r="H145" s="273">
        <v>415.80000000000001</v>
      </c>
      <c r="I145" s="274"/>
      <c r="J145" s="275">
        <f>ROUND(I145*H145,2)</f>
        <v>0</v>
      </c>
      <c r="K145" s="276"/>
      <c r="L145" s="277"/>
      <c r="M145" s="278" t="s">
        <v>1</v>
      </c>
      <c r="N145" s="279" t="s">
        <v>43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167</v>
      </c>
      <c r="AT145" s="239" t="s">
        <v>195</v>
      </c>
      <c r="AU145" s="239" t="s">
        <v>87</v>
      </c>
      <c r="AY145" s="17" t="s">
        <v>134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85</v>
      </c>
      <c r="BK145" s="240">
        <f>ROUND(I145*H145,2)</f>
        <v>0</v>
      </c>
      <c r="BL145" s="17" t="s">
        <v>95</v>
      </c>
      <c r="BM145" s="239" t="s">
        <v>677</v>
      </c>
    </row>
    <row r="146" s="2" customFormat="1" ht="24.15" customHeight="1">
      <c r="A146" s="38"/>
      <c r="B146" s="39"/>
      <c r="C146" s="227" t="s">
        <v>7</v>
      </c>
      <c r="D146" s="227" t="s">
        <v>137</v>
      </c>
      <c r="E146" s="228" t="s">
        <v>678</v>
      </c>
      <c r="F146" s="229" t="s">
        <v>679</v>
      </c>
      <c r="G146" s="230" t="s">
        <v>187</v>
      </c>
      <c r="H146" s="231">
        <v>62.130000000000003</v>
      </c>
      <c r="I146" s="232"/>
      <c r="J146" s="233">
        <f>ROUND(I146*H146,2)</f>
        <v>0</v>
      </c>
      <c r="K146" s="234"/>
      <c r="L146" s="44"/>
      <c r="M146" s="235" t="s">
        <v>1</v>
      </c>
      <c r="N146" s="236" t="s">
        <v>43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95</v>
      </c>
      <c r="AT146" s="239" t="s">
        <v>137</v>
      </c>
      <c r="AU146" s="239" t="s">
        <v>87</v>
      </c>
      <c r="AY146" s="17" t="s">
        <v>134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85</v>
      </c>
      <c r="BK146" s="240">
        <f>ROUND(I146*H146,2)</f>
        <v>0</v>
      </c>
      <c r="BL146" s="17" t="s">
        <v>95</v>
      </c>
      <c r="BM146" s="239" t="s">
        <v>680</v>
      </c>
    </row>
    <row r="147" s="2" customFormat="1" ht="16.5" customHeight="1">
      <c r="A147" s="38"/>
      <c r="B147" s="39"/>
      <c r="C147" s="269" t="s">
        <v>226</v>
      </c>
      <c r="D147" s="269" t="s">
        <v>195</v>
      </c>
      <c r="E147" s="270" t="s">
        <v>681</v>
      </c>
      <c r="F147" s="271" t="s">
        <v>682</v>
      </c>
      <c r="G147" s="272" t="s">
        <v>187</v>
      </c>
      <c r="H147" s="273">
        <v>62.130000000000003</v>
      </c>
      <c r="I147" s="274"/>
      <c r="J147" s="275">
        <f>ROUND(I147*H147,2)</f>
        <v>0</v>
      </c>
      <c r="K147" s="276"/>
      <c r="L147" s="277"/>
      <c r="M147" s="278" t="s">
        <v>1</v>
      </c>
      <c r="N147" s="279" t="s">
        <v>43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167</v>
      </c>
      <c r="AT147" s="239" t="s">
        <v>195</v>
      </c>
      <c r="AU147" s="239" t="s">
        <v>87</v>
      </c>
      <c r="AY147" s="17" t="s">
        <v>134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85</v>
      </c>
      <c r="BK147" s="240">
        <f>ROUND(I147*H147,2)</f>
        <v>0</v>
      </c>
      <c r="BL147" s="17" t="s">
        <v>95</v>
      </c>
      <c r="BM147" s="239" t="s">
        <v>683</v>
      </c>
    </row>
    <row r="148" s="12" customFormat="1" ht="22.8" customHeight="1">
      <c r="A148" s="12"/>
      <c r="B148" s="211"/>
      <c r="C148" s="212"/>
      <c r="D148" s="213" t="s">
        <v>77</v>
      </c>
      <c r="E148" s="225" t="s">
        <v>87</v>
      </c>
      <c r="F148" s="225" t="s">
        <v>684</v>
      </c>
      <c r="G148" s="212"/>
      <c r="H148" s="212"/>
      <c r="I148" s="215"/>
      <c r="J148" s="226">
        <f>BK148</f>
        <v>0</v>
      </c>
      <c r="K148" s="212"/>
      <c r="L148" s="217"/>
      <c r="M148" s="218"/>
      <c r="N148" s="219"/>
      <c r="O148" s="219"/>
      <c r="P148" s="220">
        <f>SUM(P149:P152)</f>
        <v>0</v>
      </c>
      <c r="Q148" s="219"/>
      <c r="R148" s="220">
        <f>SUM(R149:R152)</f>
        <v>14.622075000000001</v>
      </c>
      <c r="S148" s="219"/>
      <c r="T148" s="221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2" t="s">
        <v>85</v>
      </c>
      <c r="AT148" s="223" t="s">
        <v>77</v>
      </c>
      <c r="AU148" s="223" t="s">
        <v>85</v>
      </c>
      <c r="AY148" s="222" t="s">
        <v>134</v>
      </c>
      <c r="BK148" s="224">
        <f>SUM(BK149:BK152)</f>
        <v>0</v>
      </c>
    </row>
    <row r="149" s="2" customFormat="1" ht="33" customHeight="1">
      <c r="A149" s="38"/>
      <c r="B149" s="39"/>
      <c r="C149" s="227" t="s">
        <v>288</v>
      </c>
      <c r="D149" s="227" t="s">
        <v>137</v>
      </c>
      <c r="E149" s="228" t="s">
        <v>685</v>
      </c>
      <c r="F149" s="229" t="s">
        <v>686</v>
      </c>
      <c r="G149" s="230" t="s">
        <v>257</v>
      </c>
      <c r="H149" s="231">
        <v>63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43</v>
      </c>
      <c r="O149" s="91"/>
      <c r="P149" s="237">
        <f>O149*H149</f>
        <v>0</v>
      </c>
      <c r="Q149" s="237">
        <v>0.23058000000000001</v>
      </c>
      <c r="R149" s="237">
        <f>Q149*H149</f>
        <v>14.526540000000001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95</v>
      </c>
      <c r="AT149" s="239" t="s">
        <v>137</v>
      </c>
      <c r="AU149" s="239" t="s">
        <v>87</v>
      </c>
      <c r="AY149" s="17" t="s">
        <v>134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85</v>
      </c>
      <c r="BK149" s="240">
        <f>ROUND(I149*H149,2)</f>
        <v>0</v>
      </c>
      <c r="BL149" s="17" t="s">
        <v>95</v>
      </c>
      <c r="BM149" s="239" t="s">
        <v>687</v>
      </c>
    </row>
    <row r="150" s="2" customFormat="1" ht="16.5" customHeight="1">
      <c r="A150" s="38"/>
      <c r="B150" s="39"/>
      <c r="C150" s="227" t="s">
        <v>231</v>
      </c>
      <c r="D150" s="227" t="s">
        <v>137</v>
      </c>
      <c r="E150" s="228" t="s">
        <v>688</v>
      </c>
      <c r="F150" s="229" t="s">
        <v>689</v>
      </c>
      <c r="G150" s="230" t="s">
        <v>257</v>
      </c>
      <c r="H150" s="231">
        <v>32</v>
      </c>
      <c r="I150" s="232"/>
      <c r="J150" s="233">
        <f>ROUND(I150*H150,2)</f>
        <v>0</v>
      </c>
      <c r="K150" s="234"/>
      <c r="L150" s="44"/>
      <c r="M150" s="235" t="s">
        <v>1</v>
      </c>
      <c r="N150" s="236" t="s">
        <v>43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95</v>
      </c>
      <c r="AT150" s="239" t="s">
        <v>137</v>
      </c>
      <c r="AU150" s="239" t="s">
        <v>87</v>
      </c>
      <c r="AY150" s="17" t="s">
        <v>134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85</v>
      </c>
      <c r="BK150" s="240">
        <f>ROUND(I150*H150,2)</f>
        <v>0</v>
      </c>
      <c r="BL150" s="17" t="s">
        <v>95</v>
      </c>
      <c r="BM150" s="239" t="s">
        <v>690</v>
      </c>
    </row>
    <row r="151" s="2" customFormat="1" ht="24.15" customHeight="1">
      <c r="A151" s="38"/>
      <c r="B151" s="39"/>
      <c r="C151" s="227" t="s">
        <v>295</v>
      </c>
      <c r="D151" s="227" t="s">
        <v>137</v>
      </c>
      <c r="E151" s="228" t="s">
        <v>691</v>
      </c>
      <c r="F151" s="229" t="s">
        <v>692</v>
      </c>
      <c r="G151" s="230" t="s">
        <v>209</v>
      </c>
      <c r="H151" s="231">
        <v>289.5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43</v>
      </c>
      <c r="O151" s="91"/>
      <c r="P151" s="237">
        <f>O151*H151</f>
        <v>0</v>
      </c>
      <c r="Q151" s="237">
        <v>0.00010000000000000001</v>
      </c>
      <c r="R151" s="237">
        <f>Q151*H151</f>
        <v>0.02895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95</v>
      </c>
      <c r="AT151" s="239" t="s">
        <v>137</v>
      </c>
      <c r="AU151" s="239" t="s">
        <v>87</v>
      </c>
      <c r="AY151" s="17" t="s">
        <v>134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85</v>
      </c>
      <c r="BK151" s="240">
        <f>ROUND(I151*H151,2)</f>
        <v>0</v>
      </c>
      <c r="BL151" s="17" t="s">
        <v>95</v>
      </c>
      <c r="BM151" s="239" t="s">
        <v>693</v>
      </c>
    </row>
    <row r="152" s="2" customFormat="1" ht="24.15" customHeight="1">
      <c r="A152" s="38"/>
      <c r="B152" s="39"/>
      <c r="C152" s="269" t="s">
        <v>237</v>
      </c>
      <c r="D152" s="269" t="s">
        <v>195</v>
      </c>
      <c r="E152" s="270" t="s">
        <v>694</v>
      </c>
      <c r="F152" s="271" t="s">
        <v>695</v>
      </c>
      <c r="G152" s="272" t="s">
        <v>209</v>
      </c>
      <c r="H152" s="273">
        <v>332.92500000000001</v>
      </c>
      <c r="I152" s="274"/>
      <c r="J152" s="275">
        <f>ROUND(I152*H152,2)</f>
        <v>0</v>
      </c>
      <c r="K152" s="276"/>
      <c r="L152" s="277"/>
      <c r="M152" s="278" t="s">
        <v>1</v>
      </c>
      <c r="N152" s="279" t="s">
        <v>43</v>
      </c>
      <c r="O152" s="91"/>
      <c r="P152" s="237">
        <f>O152*H152</f>
        <v>0</v>
      </c>
      <c r="Q152" s="237">
        <v>0.00020000000000000001</v>
      </c>
      <c r="R152" s="237">
        <f>Q152*H152</f>
        <v>0.066585000000000005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167</v>
      </c>
      <c r="AT152" s="239" t="s">
        <v>195</v>
      </c>
      <c r="AU152" s="239" t="s">
        <v>87</v>
      </c>
      <c r="AY152" s="17" t="s">
        <v>134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7" t="s">
        <v>85</v>
      </c>
      <c r="BK152" s="240">
        <f>ROUND(I152*H152,2)</f>
        <v>0</v>
      </c>
      <c r="BL152" s="17" t="s">
        <v>95</v>
      </c>
      <c r="BM152" s="239" t="s">
        <v>696</v>
      </c>
    </row>
    <row r="153" s="12" customFormat="1" ht="22.8" customHeight="1">
      <c r="A153" s="12"/>
      <c r="B153" s="211"/>
      <c r="C153" s="212"/>
      <c r="D153" s="213" t="s">
        <v>77</v>
      </c>
      <c r="E153" s="225" t="s">
        <v>95</v>
      </c>
      <c r="F153" s="225" t="s">
        <v>697</v>
      </c>
      <c r="G153" s="212"/>
      <c r="H153" s="212"/>
      <c r="I153" s="215"/>
      <c r="J153" s="226">
        <f>BK153</f>
        <v>0</v>
      </c>
      <c r="K153" s="212"/>
      <c r="L153" s="217"/>
      <c r="M153" s="218"/>
      <c r="N153" s="219"/>
      <c r="O153" s="219"/>
      <c r="P153" s="220">
        <f>P154</f>
        <v>0</v>
      </c>
      <c r="Q153" s="219"/>
      <c r="R153" s="220">
        <f>R154</f>
        <v>0</v>
      </c>
      <c r="S153" s="219"/>
      <c r="T153" s="221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85</v>
      </c>
      <c r="AT153" s="223" t="s">
        <v>77</v>
      </c>
      <c r="AU153" s="223" t="s">
        <v>85</v>
      </c>
      <c r="AY153" s="222" t="s">
        <v>134</v>
      </c>
      <c r="BK153" s="224">
        <f>BK154</f>
        <v>0</v>
      </c>
    </row>
    <row r="154" s="2" customFormat="1" ht="24.15" customHeight="1">
      <c r="A154" s="38"/>
      <c r="B154" s="39"/>
      <c r="C154" s="227" t="s">
        <v>302</v>
      </c>
      <c r="D154" s="227" t="s">
        <v>137</v>
      </c>
      <c r="E154" s="228" t="s">
        <v>698</v>
      </c>
      <c r="F154" s="229" t="s">
        <v>699</v>
      </c>
      <c r="G154" s="230" t="s">
        <v>187</v>
      </c>
      <c r="H154" s="231">
        <v>24.66</v>
      </c>
      <c r="I154" s="232"/>
      <c r="J154" s="233">
        <f>ROUND(I154*H154,2)</f>
        <v>0</v>
      </c>
      <c r="K154" s="234"/>
      <c r="L154" s="44"/>
      <c r="M154" s="235" t="s">
        <v>1</v>
      </c>
      <c r="N154" s="236" t="s">
        <v>43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95</v>
      </c>
      <c r="AT154" s="239" t="s">
        <v>137</v>
      </c>
      <c r="AU154" s="239" t="s">
        <v>87</v>
      </c>
      <c r="AY154" s="17" t="s">
        <v>134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85</v>
      </c>
      <c r="BK154" s="240">
        <f>ROUND(I154*H154,2)</f>
        <v>0</v>
      </c>
      <c r="BL154" s="17" t="s">
        <v>95</v>
      </c>
      <c r="BM154" s="239" t="s">
        <v>700</v>
      </c>
    </row>
    <row r="155" s="12" customFormat="1" ht="22.8" customHeight="1">
      <c r="A155" s="12"/>
      <c r="B155" s="211"/>
      <c r="C155" s="212"/>
      <c r="D155" s="213" t="s">
        <v>77</v>
      </c>
      <c r="E155" s="225" t="s">
        <v>167</v>
      </c>
      <c r="F155" s="225" t="s">
        <v>701</v>
      </c>
      <c r="G155" s="212"/>
      <c r="H155" s="212"/>
      <c r="I155" s="215"/>
      <c r="J155" s="226">
        <f>BK155</f>
        <v>0</v>
      </c>
      <c r="K155" s="212"/>
      <c r="L155" s="217"/>
      <c r="M155" s="218"/>
      <c r="N155" s="219"/>
      <c r="O155" s="219"/>
      <c r="P155" s="220">
        <f>P156+SUM(P157:P171)</f>
        <v>0</v>
      </c>
      <c r="Q155" s="219"/>
      <c r="R155" s="220">
        <f>R156+SUM(R157:R171)</f>
        <v>1.8589963000000001</v>
      </c>
      <c r="S155" s="219"/>
      <c r="T155" s="221">
        <f>T156+SUM(T157:T171)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2" t="s">
        <v>85</v>
      </c>
      <c r="AT155" s="223" t="s">
        <v>77</v>
      </c>
      <c r="AU155" s="223" t="s">
        <v>85</v>
      </c>
      <c r="AY155" s="222" t="s">
        <v>134</v>
      </c>
      <c r="BK155" s="224">
        <f>BK156+SUM(BK157:BK171)</f>
        <v>0</v>
      </c>
    </row>
    <row r="156" s="2" customFormat="1" ht="21.75" customHeight="1">
      <c r="A156" s="38"/>
      <c r="B156" s="39"/>
      <c r="C156" s="227" t="s">
        <v>242</v>
      </c>
      <c r="D156" s="227" t="s">
        <v>137</v>
      </c>
      <c r="E156" s="228" t="s">
        <v>702</v>
      </c>
      <c r="F156" s="229" t="s">
        <v>703</v>
      </c>
      <c r="G156" s="230" t="s">
        <v>257</v>
      </c>
      <c r="H156" s="231">
        <v>180.12000000000001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43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214</v>
      </c>
      <c r="AT156" s="239" t="s">
        <v>137</v>
      </c>
      <c r="AU156" s="239" t="s">
        <v>87</v>
      </c>
      <c r="AY156" s="17" t="s">
        <v>134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85</v>
      </c>
      <c r="BK156" s="240">
        <f>ROUND(I156*H156,2)</f>
        <v>0</v>
      </c>
      <c r="BL156" s="17" t="s">
        <v>214</v>
      </c>
      <c r="BM156" s="239" t="s">
        <v>704</v>
      </c>
    </row>
    <row r="157" s="2" customFormat="1" ht="21.75" customHeight="1">
      <c r="A157" s="38"/>
      <c r="B157" s="39"/>
      <c r="C157" s="227" t="s">
        <v>310</v>
      </c>
      <c r="D157" s="227" t="s">
        <v>137</v>
      </c>
      <c r="E157" s="228" t="s">
        <v>705</v>
      </c>
      <c r="F157" s="229" t="s">
        <v>706</v>
      </c>
      <c r="G157" s="230" t="s">
        <v>257</v>
      </c>
      <c r="H157" s="231">
        <v>33.810000000000002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43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214</v>
      </c>
      <c r="AT157" s="239" t="s">
        <v>137</v>
      </c>
      <c r="AU157" s="239" t="s">
        <v>87</v>
      </c>
      <c r="AY157" s="17" t="s">
        <v>134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85</v>
      </c>
      <c r="BK157" s="240">
        <f>ROUND(I157*H157,2)</f>
        <v>0</v>
      </c>
      <c r="BL157" s="17" t="s">
        <v>214</v>
      </c>
      <c r="BM157" s="239" t="s">
        <v>707</v>
      </c>
    </row>
    <row r="158" s="2" customFormat="1" ht="24.15" customHeight="1">
      <c r="A158" s="38"/>
      <c r="B158" s="39"/>
      <c r="C158" s="227" t="s">
        <v>247</v>
      </c>
      <c r="D158" s="227" t="s">
        <v>137</v>
      </c>
      <c r="E158" s="228" t="s">
        <v>708</v>
      </c>
      <c r="F158" s="229" t="s">
        <v>709</v>
      </c>
      <c r="G158" s="230" t="s">
        <v>257</v>
      </c>
      <c r="H158" s="231">
        <v>111.58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43</v>
      </c>
      <c r="O158" s="91"/>
      <c r="P158" s="237">
        <f>O158*H158</f>
        <v>0</v>
      </c>
      <c r="Q158" s="237">
        <v>0.00362</v>
      </c>
      <c r="R158" s="237">
        <f>Q158*H158</f>
        <v>0.40391959999999999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95</v>
      </c>
      <c r="AT158" s="239" t="s">
        <v>137</v>
      </c>
      <c r="AU158" s="239" t="s">
        <v>87</v>
      </c>
      <c r="AY158" s="17" t="s">
        <v>134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85</v>
      </c>
      <c r="BK158" s="240">
        <f>ROUND(I158*H158,2)</f>
        <v>0</v>
      </c>
      <c r="BL158" s="17" t="s">
        <v>95</v>
      </c>
      <c r="BM158" s="239" t="s">
        <v>710</v>
      </c>
    </row>
    <row r="159" s="2" customFormat="1" ht="24.15" customHeight="1">
      <c r="A159" s="38"/>
      <c r="B159" s="39"/>
      <c r="C159" s="227" t="s">
        <v>318</v>
      </c>
      <c r="D159" s="227" t="s">
        <v>137</v>
      </c>
      <c r="E159" s="228" t="s">
        <v>711</v>
      </c>
      <c r="F159" s="229" t="s">
        <v>712</v>
      </c>
      <c r="G159" s="230" t="s">
        <v>257</v>
      </c>
      <c r="H159" s="231">
        <v>68.540000000000006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43</v>
      </c>
      <c r="O159" s="91"/>
      <c r="P159" s="237">
        <f>O159*H159</f>
        <v>0</v>
      </c>
      <c r="Q159" s="237">
        <v>0.0057400000000000003</v>
      </c>
      <c r="R159" s="237">
        <f>Q159*H159</f>
        <v>0.39341960000000004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95</v>
      </c>
      <c r="AT159" s="239" t="s">
        <v>137</v>
      </c>
      <c r="AU159" s="239" t="s">
        <v>87</v>
      </c>
      <c r="AY159" s="17" t="s">
        <v>134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85</v>
      </c>
      <c r="BK159" s="240">
        <f>ROUND(I159*H159,2)</f>
        <v>0</v>
      </c>
      <c r="BL159" s="17" t="s">
        <v>95</v>
      </c>
      <c r="BM159" s="239" t="s">
        <v>713</v>
      </c>
    </row>
    <row r="160" s="2" customFormat="1" ht="24.15" customHeight="1">
      <c r="A160" s="38"/>
      <c r="B160" s="39"/>
      <c r="C160" s="227" t="s">
        <v>253</v>
      </c>
      <c r="D160" s="227" t="s">
        <v>137</v>
      </c>
      <c r="E160" s="228" t="s">
        <v>714</v>
      </c>
      <c r="F160" s="229" t="s">
        <v>715</v>
      </c>
      <c r="G160" s="230" t="s">
        <v>257</v>
      </c>
      <c r="H160" s="231">
        <v>33.810000000000002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43</v>
      </c>
      <c r="O160" s="91"/>
      <c r="P160" s="237">
        <f>O160*H160</f>
        <v>0</v>
      </c>
      <c r="Q160" s="237">
        <v>0.0099100000000000004</v>
      </c>
      <c r="R160" s="237">
        <f>Q160*H160</f>
        <v>0.33505710000000005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95</v>
      </c>
      <c r="AT160" s="239" t="s">
        <v>137</v>
      </c>
      <c r="AU160" s="239" t="s">
        <v>87</v>
      </c>
      <c r="AY160" s="17" t="s">
        <v>134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85</v>
      </c>
      <c r="BK160" s="240">
        <f>ROUND(I160*H160,2)</f>
        <v>0</v>
      </c>
      <c r="BL160" s="17" t="s">
        <v>95</v>
      </c>
      <c r="BM160" s="239" t="s">
        <v>716</v>
      </c>
    </row>
    <row r="161" s="2" customFormat="1" ht="24.15" customHeight="1">
      <c r="A161" s="38"/>
      <c r="B161" s="39"/>
      <c r="C161" s="227" t="s">
        <v>328</v>
      </c>
      <c r="D161" s="227" t="s">
        <v>137</v>
      </c>
      <c r="E161" s="228" t="s">
        <v>717</v>
      </c>
      <c r="F161" s="229" t="s">
        <v>718</v>
      </c>
      <c r="G161" s="230" t="s">
        <v>257</v>
      </c>
      <c r="H161" s="231">
        <v>8.5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43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95</v>
      </c>
      <c r="AT161" s="239" t="s">
        <v>137</v>
      </c>
      <c r="AU161" s="239" t="s">
        <v>87</v>
      </c>
      <c r="AY161" s="17" t="s">
        <v>134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85</v>
      </c>
      <c r="BK161" s="240">
        <f>ROUND(I161*H161,2)</f>
        <v>0</v>
      </c>
      <c r="BL161" s="17" t="s">
        <v>95</v>
      </c>
      <c r="BM161" s="239" t="s">
        <v>719</v>
      </c>
    </row>
    <row r="162" s="2" customFormat="1" ht="21.75" customHeight="1">
      <c r="A162" s="38"/>
      <c r="B162" s="39"/>
      <c r="C162" s="227" t="s">
        <v>258</v>
      </c>
      <c r="D162" s="227" t="s">
        <v>137</v>
      </c>
      <c r="E162" s="228" t="s">
        <v>720</v>
      </c>
      <c r="F162" s="229" t="s">
        <v>721</v>
      </c>
      <c r="G162" s="230" t="s">
        <v>722</v>
      </c>
      <c r="H162" s="231">
        <v>1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43</v>
      </c>
      <c r="O162" s="91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95</v>
      </c>
      <c r="AT162" s="239" t="s">
        <v>137</v>
      </c>
      <c r="AU162" s="239" t="s">
        <v>87</v>
      </c>
      <c r="AY162" s="17" t="s">
        <v>134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85</v>
      </c>
      <c r="BK162" s="240">
        <f>ROUND(I162*H162,2)</f>
        <v>0</v>
      </c>
      <c r="BL162" s="17" t="s">
        <v>95</v>
      </c>
      <c r="BM162" s="239" t="s">
        <v>723</v>
      </c>
    </row>
    <row r="163" s="2" customFormat="1" ht="24.15" customHeight="1">
      <c r="A163" s="38"/>
      <c r="B163" s="39"/>
      <c r="C163" s="227" t="s">
        <v>334</v>
      </c>
      <c r="D163" s="227" t="s">
        <v>137</v>
      </c>
      <c r="E163" s="228" t="s">
        <v>724</v>
      </c>
      <c r="F163" s="229" t="s">
        <v>725</v>
      </c>
      <c r="G163" s="230" t="s">
        <v>218</v>
      </c>
      <c r="H163" s="231">
        <v>6</v>
      </c>
      <c r="I163" s="232"/>
      <c r="J163" s="233">
        <f>ROUND(I163*H163,2)</f>
        <v>0</v>
      </c>
      <c r="K163" s="234"/>
      <c r="L163" s="44"/>
      <c r="M163" s="235" t="s">
        <v>1</v>
      </c>
      <c r="N163" s="236" t="s">
        <v>43</v>
      </c>
      <c r="O163" s="91"/>
      <c r="P163" s="237">
        <f>O163*H163</f>
        <v>0</v>
      </c>
      <c r="Q163" s="237">
        <v>0.058029999999999998</v>
      </c>
      <c r="R163" s="237">
        <f>Q163*H163</f>
        <v>0.34817999999999999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95</v>
      </c>
      <c r="AT163" s="239" t="s">
        <v>137</v>
      </c>
      <c r="AU163" s="239" t="s">
        <v>87</v>
      </c>
      <c r="AY163" s="17" t="s">
        <v>134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7" t="s">
        <v>85</v>
      </c>
      <c r="BK163" s="240">
        <f>ROUND(I163*H163,2)</f>
        <v>0</v>
      </c>
      <c r="BL163" s="17" t="s">
        <v>95</v>
      </c>
      <c r="BM163" s="239" t="s">
        <v>726</v>
      </c>
    </row>
    <row r="164" s="2" customFormat="1" ht="33" customHeight="1">
      <c r="A164" s="38"/>
      <c r="B164" s="39"/>
      <c r="C164" s="227" t="s">
        <v>265</v>
      </c>
      <c r="D164" s="227" t="s">
        <v>137</v>
      </c>
      <c r="E164" s="228" t="s">
        <v>727</v>
      </c>
      <c r="F164" s="229" t="s">
        <v>728</v>
      </c>
      <c r="G164" s="230" t="s">
        <v>218</v>
      </c>
      <c r="H164" s="231">
        <v>6</v>
      </c>
      <c r="I164" s="232"/>
      <c r="J164" s="233">
        <f>ROUND(I164*H164,2)</f>
        <v>0</v>
      </c>
      <c r="K164" s="234"/>
      <c r="L164" s="44"/>
      <c r="M164" s="235" t="s">
        <v>1</v>
      </c>
      <c r="N164" s="236" t="s">
        <v>43</v>
      </c>
      <c r="O164" s="91"/>
      <c r="P164" s="237">
        <f>O164*H164</f>
        <v>0</v>
      </c>
      <c r="Q164" s="237">
        <v>0.026710000000000001</v>
      </c>
      <c r="R164" s="237">
        <f>Q164*H164</f>
        <v>0.16026000000000001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95</v>
      </c>
      <c r="AT164" s="239" t="s">
        <v>137</v>
      </c>
      <c r="AU164" s="239" t="s">
        <v>87</v>
      </c>
      <c r="AY164" s="17" t="s">
        <v>134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7" t="s">
        <v>85</v>
      </c>
      <c r="BK164" s="240">
        <f>ROUND(I164*H164,2)</f>
        <v>0</v>
      </c>
      <c r="BL164" s="17" t="s">
        <v>95</v>
      </c>
      <c r="BM164" s="239" t="s">
        <v>729</v>
      </c>
    </row>
    <row r="165" s="2" customFormat="1" ht="24.15" customHeight="1">
      <c r="A165" s="38"/>
      <c r="B165" s="39"/>
      <c r="C165" s="227" t="s">
        <v>339</v>
      </c>
      <c r="D165" s="227" t="s">
        <v>137</v>
      </c>
      <c r="E165" s="228" t="s">
        <v>730</v>
      </c>
      <c r="F165" s="229" t="s">
        <v>731</v>
      </c>
      <c r="G165" s="230" t="s">
        <v>218</v>
      </c>
      <c r="H165" s="231">
        <v>6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43</v>
      </c>
      <c r="O165" s="91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95</v>
      </c>
      <c r="AT165" s="239" t="s">
        <v>137</v>
      </c>
      <c r="AU165" s="239" t="s">
        <v>87</v>
      </c>
      <c r="AY165" s="17" t="s">
        <v>134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85</v>
      </c>
      <c r="BK165" s="240">
        <f>ROUND(I165*H165,2)</f>
        <v>0</v>
      </c>
      <c r="BL165" s="17" t="s">
        <v>95</v>
      </c>
      <c r="BM165" s="239" t="s">
        <v>732</v>
      </c>
    </row>
    <row r="166" s="2" customFormat="1" ht="24.15" customHeight="1">
      <c r="A166" s="38"/>
      <c r="B166" s="39"/>
      <c r="C166" s="227" t="s">
        <v>271</v>
      </c>
      <c r="D166" s="227" t="s">
        <v>137</v>
      </c>
      <c r="E166" s="228" t="s">
        <v>733</v>
      </c>
      <c r="F166" s="229" t="s">
        <v>734</v>
      </c>
      <c r="G166" s="230" t="s">
        <v>218</v>
      </c>
      <c r="H166" s="231">
        <v>6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43</v>
      </c>
      <c r="O166" s="91"/>
      <c r="P166" s="237">
        <f>O166*H166</f>
        <v>0</v>
      </c>
      <c r="Q166" s="237">
        <v>0.036360000000000003</v>
      </c>
      <c r="R166" s="237">
        <f>Q166*H166</f>
        <v>0.21816000000000002</v>
      </c>
      <c r="S166" s="237">
        <v>0</v>
      </c>
      <c r="T166" s="23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95</v>
      </c>
      <c r="AT166" s="239" t="s">
        <v>137</v>
      </c>
      <c r="AU166" s="239" t="s">
        <v>87</v>
      </c>
      <c r="AY166" s="17" t="s">
        <v>134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85</v>
      </c>
      <c r="BK166" s="240">
        <f>ROUND(I166*H166,2)</f>
        <v>0</v>
      </c>
      <c r="BL166" s="17" t="s">
        <v>95</v>
      </c>
      <c r="BM166" s="239" t="s">
        <v>735</v>
      </c>
    </row>
    <row r="167" s="2" customFormat="1" ht="16.5" customHeight="1">
      <c r="A167" s="38"/>
      <c r="B167" s="39"/>
      <c r="C167" s="227" t="s">
        <v>348</v>
      </c>
      <c r="D167" s="227" t="s">
        <v>137</v>
      </c>
      <c r="E167" s="228" t="s">
        <v>736</v>
      </c>
      <c r="F167" s="229" t="s">
        <v>737</v>
      </c>
      <c r="G167" s="230" t="s">
        <v>257</v>
      </c>
      <c r="H167" s="231">
        <v>215</v>
      </c>
      <c r="I167" s="232"/>
      <c r="J167" s="233">
        <f>ROUND(I167*H167,2)</f>
        <v>0</v>
      </c>
      <c r="K167" s="234"/>
      <c r="L167" s="44"/>
      <c r="M167" s="235" t="s">
        <v>1</v>
      </c>
      <c r="N167" s="236" t="s">
        <v>43</v>
      </c>
      <c r="O167" s="91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95</v>
      </c>
      <c r="AT167" s="239" t="s">
        <v>137</v>
      </c>
      <c r="AU167" s="239" t="s">
        <v>87</v>
      </c>
      <c r="AY167" s="17" t="s">
        <v>134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85</v>
      </c>
      <c r="BK167" s="240">
        <f>ROUND(I167*H167,2)</f>
        <v>0</v>
      </c>
      <c r="BL167" s="17" t="s">
        <v>95</v>
      </c>
      <c r="BM167" s="239" t="s">
        <v>738</v>
      </c>
    </row>
    <row r="168" s="2" customFormat="1" ht="24.15" customHeight="1">
      <c r="A168" s="38"/>
      <c r="B168" s="39"/>
      <c r="C168" s="227" t="s">
        <v>276</v>
      </c>
      <c r="D168" s="227" t="s">
        <v>137</v>
      </c>
      <c r="E168" s="228" t="s">
        <v>739</v>
      </c>
      <c r="F168" s="229" t="s">
        <v>740</v>
      </c>
      <c r="G168" s="230" t="s">
        <v>722</v>
      </c>
      <c r="H168" s="231">
        <v>17</v>
      </c>
      <c r="I168" s="232"/>
      <c r="J168" s="233">
        <f>ROUND(I168*H168,2)</f>
        <v>0</v>
      </c>
      <c r="K168" s="234"/>
      <c r="L168" s="44"/>
      <c r="M168" s="235" t="s">
        <v>1</v>
      </c>
      <c r="N168" s="236" t="s">
        <v>43</v>
      </c>
      <c r="O168" s="91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95</v>
      </c>
      <c r="AT168" s="239" t="s">
        <v>137</v>
      </c>
      <c r="AU168" s="239" t="s">
        <v>87</v>
      </c>
      <c r="AY168" s="17" t="s">
        <v>134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7" t="s">
        <v>85</v>
      </c>
      <c r="BK168" s="240">
        <f>ROUND(I168*H168,2)</f>
        <v>0</v>
      </c>
      <c r="BL168" s="17" t="s">
        <v>95</v>
      </c>
      <c r="BM168" s="239" t="s">
        <v>741</v>
      </c>
    </row>
    <row r="169" s="2" customFormat="1" ht="16.5" customHeight="1">
      <c r="A169" s="38"/>
      <c r="B169" s="39"/>
      <c r="C169" s="227" t="s">
        <v>355</v>
      </c>
      <c r="D169" s="227" t="s">
        <v>137</v>
      </c>
      <c r="E169" s="228" t="s">
        <v>742</v>
      </c>
      <c r="F169" s="229" t="s">
        <v>743</v>
      </c>
      <c r="G169" s="230" t="s">
        <v>722</v>
      </c>
      <c r="H169" s="231">
        <v>1</v>
      </c>
      <c r="I169" s="232"/>
      <c r="J169" s="233">
        <f>ROUND(I169*H169,2)</f>
        <v>0</v>
      </c>
      <c r="K169" s="234"/>
      <c r="L169" s="44"/>
      <c r="M169" s="235" t="s">
        <v>1</v>
      </c>
      <c r="N169" s="236" t="s">
        <v>43</v>
      </c>
      <c r="O169" s="91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95</v>
      </c>
      <c r="AT169" s="239" t="s">
        <v>137</v>
      </c>
      <c r="AU169" s="239" t="s">
        <v>87</v>
      </c>
      <c r="AY169" s="17" t="s">
        <v>134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85</v>
      </c>
      <c r="BK169" s="240">
        <f>ROUND(I169*H169,2)</f>
        <v>0</v>
      </c>
      <c r="BL169" s="17" t="s">
        <v>95</v>
      </c>
      <c r="BM169" s="239" t="s">
        <v>744</v>
      </c>
    </row>
    <row r="170" s="2" customFormat="1" ht="21.75" customHeight="1">
      <c r="A170" s="38"/>
      <c r="B170" s="39"/>
      <c r="C170" s="227" t="s">
        <v>279</v>
      </c>
      <c r="D170" s="227" t="s">
        <v>137</v>
      </c>
      <c r="E170" s="228" t="s">
        <v>745</v>
      </c>
      <c r="F170" s="229" t="s">
        <v>746</v>
      </c>
      <c r="G170" s="230" t="s">
        <v>722</v>
      </c>
      <c r="H170" s="231">
        <v>2</v>
      </c>
      <c r="I170" s="232"/>
      <c r="J170" s="233">
        <f>ROUND(I170*H170,2)</f>
        <v>0</v>
      </c>
      <c r="K170" s="234"/>
      <c r="L170" s="44"/>
      <c r="M170" s="235" t="s">
        <v>1</v>
      </c>
      <c r="N170" s="236" t="s">
        <v>43</v>
      </c>
      <c r="O170" s="91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95</v>
      </c>
      <c r="AT170" s="239" t="s">
        <v>137</v>
      </c>
      <c r="AU170" s="239" t="s">
        <v>87</v>
      </c>
      <c r="AY170" s="17" t="s">
        <v>134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85</v>
      </c>
      <c r="BK170" s="240">
        <f>ROUND(I170*H170,2)</f>
        <v>0</v>
      </c>
      <c r="BL170" s="17" t="s">
        <v>95</v>
      </c>
      <c r="BM170" s="239" t="s">
        <v>747</v>
      </c>
    </row>
    <row r="171" s="12" customFormat="1" ht="20.88" customHeight="1">
      <c r="A171" s="12"/>
      <c r="B171" s="211"/>
      <c r="C171" s="212"/>
      <c r="D171" s="213" t="s">
        <v>77</v>
      </c>
      <c r="E171" s="225" t="s">
        <v>580</v>
      </c>
      <c r="F171" s="225" t="s">
        <v>748</v>
      </c>
      <c r="G171" s="212"/>
      <c r="H171" s="212"/>
      <c r="I171" s="215"/>
      <c r="J171" s="226">
        <f>BK171</f>
        <v>0</v>
      </c>
      <c r="K171" s="212"/>
      <c r="L171" s="217"/>
      <c r="M171" s="218"/>
      <c r="N171" s="219"/>
      <c r="O171" s="219"/>
      <c r="P171" s="220">
        <f>P172</f>
        <v>0</v>
      </c>
      <c r="Q171" s="219"/>
      <c r="R171" s="220">
        <f>R172</f>
        <v>0</v>
      </c>
      <c r="S171" s="219"/>
      <c r="T171" s="221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2" t="s">
        <v>85</v>
      </c>
      <c r="AT171" s="223" t="s">
        <v>77</v>
      </c>
      <c r="AU171" s="223" t="s">
        <v>87</v>
      </c>
      <c r="AY171" s="222" t="s">
        <v>134</v>
      </c>
      <c r="BK171" s="224">
        <f>BK172</f>
        <v>0</v>
      </c>
    </row>
    <row r="172" s="2" customFormat="1" ht="16.5" customHeight="1">
      <c r="A172" s="38"/>
      <c r="B172" s="39"/>
      <c r="C172" s="227" t="s">
        <v>364</v>
      </c>
      <c r="D172" s="227" t="s">
        <v>137</v>
      </c>
      <c r="E172" s="228" t="s">
        <v>749</v>
      </c>
      <c r="F172" s="229" t="s">
        <v>750</v>
      </c>
      <c r="G172" s="230" t="s">
        <v>140</v>
      </c>
      <c r="H172" s="231">
        <v>1</v>
      </c>
      <c r="I172" s="232"/>
      <c r="J172" s="233">
        <f>ROUND(I172*H172,2)</f>
        <v>0</v>
      </c>
      <c r="K172" s="234"/>
      <c r="L172" s="44"/>
      <c r="M172" s="235" t="s">
        <v>1</v>
      </c>
      <c r="N172" s="236" t="s">
        <v>43</v>
      </c>
      <c r="O172" s="91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9" t="s">
        <v>95</v>
      </c>
      <c r="AT172" s="239" t="s">
        <v>137</v>
      </c>
      <c r="AU172" s="239" t="s">
        <v>92</v>
      </c>
      <c r="AY172" s="17" t="s">
        <v>134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7" t="s">
        <v>85</v>
      </c>
      <c r="BK172" s="240">
        <f>ROUND(I172*H172,2)</f>
        <v>0</v>
      </c>
      <c r="BL172" s="17" t="s">
        <v>95</v>
      </c>
      <c r="BM172" s="239" t="s">
        <v>751</v>
      </c>
    </row>
    <row r="173" s="12" customFormat="1" ht="22.8" customHeight="1">
      <c r="A173" s="12"/>
      <c r="B173" s="211"/>
      <c r="C173" s="212"/>
      <c r="D173" s="213" t="s">
        <v>77</v>
      </c>
      <c r="E173" s="225" t="s">
        <v>602</v>
      </c>
      <c r="F173" s="225" t="s">
        <v>752</v>
      </c>
      <c r="G173" s="212"/>
      <c r="H173" s="212"/>
      <c r="I173" s="215"/>
      <c r="J173" s="226">
        <f>BK173</f>
        <v>0</v>
      </c>
      <c r="K173" s="212"/>
      <c r="L173" s="217"/>
      <c r="M173" s="218"/>
      <c r="N173" s="219"/>
      <c r="O173" s="219"/>
      <c r="P173" s="220">
        <f>P174</f>
        <v>0</v>
      </c>
      <c r="Q173" s="219"/>
      <c r="R173" s="220">
        <f>R174</f>
        <v>0</v>
      </c>
      <c r="S173" s="219"/>
      <c r="T173" s="221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2" t="s">
        <v>85</v>
      </c>
      <c r="AT173" s="223" t="s">
        <v>77</v>
      </c>
      <c r="AU173" s="223" t="s">
        <v>85</v>
      </c>
      <c r="AY173" s="222" t="s">
        <v>134</v>
      </c>
      <c r="BK173" s="224">
        <f>BK174</f>
        <v>0</v>
      </c>
    </row>
    <row r="174" s="2" customFormat="1" ht="24.15" customHeight="1">
      <c r="A174" s="38"/>
      <c r="B174" s="39"/>
      <c r="C174" s="227" t="s">
        <v>285</v>
      </c>
      <c r="D174" s="227" t="s">
        <v>137</v>
      </c>
      <c r="E174" s="228" t="s">
        <v>753</v>
      </c>
      <c r="F174" s="229" t="s">
        <v>754</v>
      </c>
      <c r="G174" s="230" t="s">
        <v>198</v>
      </c>
      <c r="H174" s="231">
        <v>18.716999999999999</v>
      </c>
      <c r="I174" s="232"/>
      <c r="J174" s="233">
        <f>ROUND(I174*H174,2)</f>
        <v>0</v>
      </c>
      <c r="K174" s="234"/>
      <c r="L174" s="44"/>
      <c r="M174" s="241" t="s">
        <v>1</v>
      </c>
      <c r="N174" s="242" t="s">
        <v>43</v>
      </c>
      <c r="O174" s="243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95</v>
      </c>
      <c r="AT174" s="239" t="s">
        <v>137</v>
      </c>
      <c r="AU174" s="239" t="s">
        <v>87</v>
      </c>
      <c r="AY174" s="17" t="s">
        <v>134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85</v>
      </c>
      <c r="BK174" s="240">
        <f>ROUND(I174*H174,2)</f>
        <v>0</v>
      </c>
      <c r="BL174" s="17" t="s">
        <v>95</v>
      </c>
      <c r="BM174" s="239" t="s">
        <v>755</v>
      </c>
    </row>
    <row r="175" s="2" customFormat="1" ht="6.96" customHeight="1">
      <c r="A175" s="38"/>
      <c r="B175" s="66"/>
      <c r="C175" s="67"/>
      <c r="D175" s="67"/>
      <c r="E175" s="67"/>
      <c r="F175" s="67"/>
      <c r="G175" s="67"/>
      <c r="H175" s="67"/>
      <c r="I175" s="67"/>
      <c r="J175" s="67"/>
      <c r="K175" s="67"/>
      <c r="L175" s="44"/>
      <c r="M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</row>
  </sheetData>
  <sheetProtection sheet="1" autoFilter="0" formatColumns="0" formatRows="0" objects="1" scenarios="1" spinCount="100000" saltValue="V6atNhWqg+M7T2JU5i6wbU9EYM+pQpRhMVVfxUZSKUvsnxjvL1DvXFOWgs5Nr9Lu/B87eKW56sZGz4BQeFY2bg==" hashValue="ZXNmf9JsaUlxDcZ10bYWln+MiWgWxHHFVNLJWWIuFr5tV3sVq0+hw9ssBWF0t1U5hfBvyzbON7uZcsGu181DMg==" algorithmName="SHA-512" password="CC35"/>
  <autoFilter ref="C122:K17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108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VV JIH-Parkoviště u Lidlu ul.Jugoslávská v Ostravě - Zábřehu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756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36</v>
      </c>
      <c r="G12" s="38"/>
      <c r="H12" s="38"/>
      <c r="I12" s="150" t="s">
        <v>22</v>
      </c>
      <c r="J12" s="153" t="str">
        <f>'Rekapitulace stavby'!AN8</f>
        <v>16. 10. 2020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>008 45 451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>Statutární město Ostrava, Městský obvod O-Jih</v>
      </c>
      <c r="F15" s="38"/>
      <c r="G15" s="38"/>
      <c r="H15" s="38"/>
      <c r="I15" s="150" t="s">
        <v>28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29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31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>457 97 170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>HaskoningDHV Czech Republic, spol. s r.o.</v>
      </c>
      <c r="F21" s="38"/>
      <c r="G21" s="38"/>
      <c r="H21" s="38"/>
      <c r="I21" s="150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ROUND((SUM(BE119:BE184)),  2)</f>
        <v>0</v>
      </c>
      <c r="G33" s="38"/>
      <c r="H33" s="38"/>
      <c r="I33" s="164">
        <v>0.20999999999999999</v>
      </c>
      <c r="J33" s="163">
        <f>ROUND(((SUM(BE119:BE184))*I33),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ROUND((SUM(BF119:BF184)),  2)</f>
        <v>0</v>
      </c>
      <c r="G34" s="38"/>
      <c r="H34" s="38"/>
      <c r="I34" s="164">
        <v>0.14999999999999999</v>
      </c>
      <c r="J34" s="163">
        <f>ROUND(((SUM(BF119:BF184))*I34),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ROUND((SUM(BG119:BG184)),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ROUND((SUM(BH119:BH184)),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ROUND((SUM(BI119:BI184)),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VV JIH-Parkoviště u Lidlu ul.Jugoslávská v Ostravě - 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3 - SO 401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Statutární město Ostrava, Městský obvod O-Jih</v>
      </c>
      <c r="G91" s="40"/>
      <c r="H91" s="40"/>
      <c r="I91" s="32" t="s">
        <v>31</v>
      </c>
      <c r="J91" s="36" t="str">
        <f>E21</f>
        <v>HaskoningDHV Czech Republic,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112</v>
      </c>
      <c r="D94" s="185"/>
      <c r="E94" s="185"/>
      <c r="F94" s="185"/>
      <c r="G94" s="185"/>
      <c r="H94" s="185"/>
      <c r="I94" s="185"/>
      <c r="J94" s="186" t="s">
        <v>113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114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8"/>
      <c r="C97" s="189"/>
      <c r="D97" s="190" t="s">
        <v>757</v>
      </c>
      <c r="E97" s="191"/>
      <c r="F97" s="191"/>
      <c r="G97" s="191"/>
      <c r="H97" s="191"/>
      <c r="I97" s="191"/>
      <c r="J97" s="192">
        <f>J120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758</v>
      </c>
      <c r="E98" s="196"/>
      <c r="F98" s="196"/>
      <c r="G98" s="196"/>
      <c r="H98" s="196"/>
      <c r="I98" s="196"/>
      <c r="J98" s="197">
        <f>J138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8"/>
      <c r="C99" s="189"/>
      <c r="D99" s="190" t="s">
        <v>759</v>
      </c>
      <c r="E99" s="191"/>
      <c r="F99" s="191"/>
      <c r="G99" s="191"/>
      <c r="H99" s="191"/>
      <c r="I99" s="191"/>
      <c r="J99" s="192">
        <f>J164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3" t="str">
        <f>E7</f>
        <v>VV JIH-Parkoviště u Lidlu ul.Jugoslávská v Ostravě - Zábřehu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3 - SO 401 Veřejné osvětlení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16. 10. 2020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40.05" customHeight="1">
      <c r="A115" s="38"/>
      <c r="B115" s="39"/>
      <c r="C115" s="32" t="s">
        <v>24</v>
      </c>
      <c r="D115" s="40"/>
      <c r="E115" s="40"/>
      <c r="F115" s="27" t="str">
        <f>E15</f>
        <v>Statutární město Ostrava, Městský obvod O-Jih</v>
      </c>
      <c r="G115" s="40"/>
      <c r="H115" s="40"/>
      <c r="I115" s="32" t="s">
        <v>31</v>
      </c>
      <c r="J115" s="36" t="str">
        <f>E21</f>
        <v>HaskoningDHV Czech Republic, spol. s 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9"/>
      <c r="B118" s="200"/>
      <c r="C118" s="201" t="s">
        <v>121</v>
      </c>
      <c r="D118" s="202" t="s">
        <v>63</v>
      </c>
      <c r="E118" s="202" t="s">
        <v>59</v>
      </c>
      <c r="F118" s="202" t="s">
        <v>60</v>
      </c>
      <c r="G118" s="202" t="s">
        <v>122</v>
      </c>
      <c r="H118" s="202" t="s">
        <v>123</v>
      </c>
      <c r="I118" s="202" t="s">
        <v>124</v>
      </c>
      <c r="J118" s="203" t="s">
        <v>113</v>
      </c>
      <c r="K118" s="204" t="s">
        <v>125</v>
      </c>
      <c r="L118" s="205"/>
      <c r="M118" s="100" t="s">
        <v>1</v>
      </c>
      <c r="N118" s="101" t="s">
        <v>42</v>
      </c>
      <c r="O118" s="101" t="s">
        <v>126</v>
      </c>
      <c r="P118" s="101" t="s">
        <v>127</v>
      </c>
      <c r="Q118" s="101" t="s">
        <v>128</v>
      </c>
      <c r="R118" s="101" t="s">
        <v>129</v>
      </c>
      <c r="S118" s="101" t="s">
        <v>130</v>
      </c>
      <c r="T118" s="102" t="s">
        <v>131</v>
      </c>
      <c r="U118" s="199"/>
      <c r="V118" s="199"/>
      <c r="W118" s="199"/>
      <c r="X118" s="199"/>
      <c r="Y118" s="199"/>
      <c r="Z118" s="199"/>
      <c r="AA118" s="199"/>
      <c r="AB118" s="199"/>
      <c r="AC118" s="199"/>
      <c r="AD118" s="199"/>
      <c r="AE118" s="199"/>
    </row>
    <row r="119" s="2" customFormat="1" ht="22.8" customHeight="1">
      <c r="A119" s="38"/>
      <c r="B119" s="39"/>
      <c r="C119" s="107" t="s">
        <v>132</v>
      </c>
      <c r="D119" s="40"/>
      <c r="E119" s="40"/>
      <c r="F119" s="40"/>
      <c r="G119" s="40"/>
      <c r="H119" s="40"/>
      <c r="I119" s="40"/>
      <c r="J119" s="206">
        <f>BK119</f>
        <v>0</v>
      </c>
      <c r="K119" s="40"/>
      <c r="L119" s="44"/>
      <c r="M119" s="103"/>
      <c r="N119" s="207"/>
      <c r="O119" s="104"/>
      <c r="P119" s="208">
        <f>P120+P164</f>
        <v>0</v>
      </c>
      <c r="Q119" s="104"/>
      <c r="R119" s="208">
        <f>R120+R164</f>
        <v>0</v>
      </c>
      <c r="S119" s="104"/>
      <c r="T119" s="209">
        <f>T120+T164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115</v>
      </c>
      <c r="BK119" s="210">
        <f>BK120+BK164</f>
        <v>0</v>
      </c>
    </row>
    <row r="120" s="12" customFormat="1" ht="25.92" customHeight="1">
      <c r="A120" s="12"/>
      <c r="B120" s="211"/>
      <c r="C120" s="212"/>
      <c r="D120" s="213" t="s">
        <v>77</v>
      </c>
      <c r="E120" s="214" t="s">
        <v>760</v>
      </c>
      <c r="F120" s="214" t="s">
        <v>761</v>
      </c>
      <c r="G120" s="212"/>
      <c r="H120" s="212"/>
      <c r="I120" s="215"/>
      <c r="J120" s="216">
        <f>BK120</f>
        <v>0</v>
      </c>
      <c r="K120" s="212"/>
      <c r="L120" s="217"/>
      <c r="M120" s="218"/>
      <c r="N120" s="219"/>
      <c r="O120" s="219"/>
      <c r="P120" s="220">
        <f>P121+SUM(P122:P138)</f>
        <v>0</v>
      </c>
      <c r="Q120" s="219"/>
      <c r="R120" s="220">
        <f>R121+SUM(R122:R138)</f>
        <v>0</v>
      </c>
      <c r="S120" s="219"/>
      <c r="T120" s="221">
        <f>T121+SUM(T122:T138)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2" t="s">
        <v>85</v>
      </c>
      <c r="AT120" s="223" t="s">
        <v>77</v>
      </c>
      <c r="AU120" s="223" t="s">
        <v>78</v>
      </c>
      <c r="AY120" s="222" t="s">
        <v>134</v>
      </c>
      <c r="BK120" s="224">
        <f>BK121+SUM(BK122:BK138)</f>
        <v>0</v>
      </c>
    </row>
    <row r="121" s="2" customFormat="1" ht="21.75" customHeight="1">
      <c r="A121" s="38"/>
      <c r="B121" s="39"/>
      <c r="C121" s="227" t="s">
        <v>85</v>
      </c>
      <c r="D121" s="227" t="s">
        <v>137</v>
      </c>
      <c r="E121" s="228" t="s">
        <v>762</v>
      </c>
      <c r="F121" s="229" t="s">
        <v>763</v>
      </c>
      <c r="G121" s="230" t="s">
        <v>257</v>
      </c>
      <c r="H121" s="231">
        <v>250</v>
      </c>
      <c r="I121" s="232"/>
      <c r="J121" s="233">
        <f>ROUND(I121*H121,2)</f>
        <v>0</v>
      </c>
      <c r="K121" s="234"/>
      <c r="L121" s="44"/>
      <c r="M121" s="235" t="s">
        <v>1</v>
      </c>
      <c r="N121" s="236" t="s">
        <v>43</v>
      </c>
      <c r="O121" s="91"/>
      <c r="P121" s="237">
        <f>O121*H121</f>
        <v>0</v>
      </c>
      <c r="Q121" s="237">
        <v>0</v>
      </c>
      <c r="R121" s="237">
        <f>Q121*H121</f>
        <v>0</v>
      </c>
      <c r="S121" s="237">
        <v>0</v>
      </c>
      <c r="T121" s="23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9" t="s">
        <v>95</v>
      </c>
      <c r="AT121" s="239" t="s">
        <v>137</v>
      </c>
      <c r="AU121" s="239" t="s">
        <v>85</v>
      </c>
      <c r="AY121" s="17" t="s">
        <v>134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7" t="s">
        <v>85</v>
      </c>
      <c r="BK121" s="240">
        <f>ROUND(I121*H121,2)</f>
        <v>0</v>
      </c>
      <c r="BL121" s="17" t="s">
        <v>95</v>
      </c>
      <c r="BM121" s="239" t="s">
        <v>764</v>
      </c>
    </row>
    <row r="122" s="2" customFormat="1" ht="21.75" customHeight="1">
      <c r="A122" s="38"/>
      <c r="B122" s="39"/>
      <c r="C122" s="227" t="s">
        <v>87</v>
      </c>
      <c r="D122" s="227" t="s">
        <v>137</v>
      </c>
      <c r="E122" s="228" t="s">
        <v>765</v>
      </c>
      <c r="F122" s="229" t="s">
        <v>766</v>
      </c>
      <c r="G122" s="230" t="s">
        <v>218</v>
      </c>
      <c r="H122" s="231">
        <v>20</v>
      </c>
      <c r="I122" s="232"/>
      <c r="J122" s="233">
        <f>ROUND(I122*H122,2)</f>
        <v>0</v>
      </c>
      <c r="K122" s="234"/>
      <c r="L122" s="44"/>
      <c r="M122" s="235" t="s">
        <v>1</v>
      </c>
      <c r="N122" s="236" t="s">
        <v>43</v>
      </c>
      <c r="O122" s="91"/>
      <c r="P122" s="237">
        <f>O122*H122</f>
        <v>0</v>
      </c>
      <c r="Q122" s="237">
        <v>0</v>
      </c>
      <c r="R122" s="237">
        <f>Q122*H122</f>
        <v>0</v>
      </c>
      <c r="S122" s="237">
        <v>0</v>
      </c>
      <c r="T122" s="23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9" t="s">
        <v>95</v>
      </c>
      <c r="AT122" s="239" t="s">
        <v>137</v>
      </c>
      <c r="AU122" s="239" t="s">
        <v>85</v>
      </c>
      <c r="AY122" s="17" t="s">
        <v>134</v>
      </c>
      <c r="BE122" s="240">
        <f>IF(N122="základní",J122,0)</f>
        <v>0</v>
      </c>
      <c r="BF122" s="240">
        <f>IF(N122="snížená",J122,0)</f>
        <v>0</v>
      </c>
      <c r="BG122" s="240">
        <f>IF(N122="zákl. přenesená",J122,0)</f>
        <v>0</v>
      </c>
      <c r="BH122" s="240">
        <f>IF(N122="sníž. přenesená",J122,0)</f>
        <v>0</v>
      </c>
      <c r="BI122" s="240">
        <f>IF(N122="nulová",J122,0)</f>
        <v>0</v>
      </c>
      <c r="BJ122" s="17" t="s">
        <v>85</v>
      </c>
      <c r="BK122" s="240">
        <f>ROUND(I122*H122,2)</f>
        <v>0</v>
      </c>
      <c r="BL122" s="17" t="s">
        <v>95</v>
      </c>
      <c r="BM122" s="239" t="s">
        <v>767</v>
      </c>
    </row>
    <row r="123" s="2" customFormat="1" ht="16.5" customHeight="1">
      <c r="A123" s="38"/>
      <c r="B123" s="39"/>
      <c r="C123" s="227" t="s">
        <v>92</v>
      </c>
      <c r="D123" s="227" t="s">
        <v>137</v>
      </c>
      <c r="E123" s="228" t="s">
        <v>768</v>
      </c>
      <c r="F123" s="229" t="s">
        <v>769</v>
      </c>
      <c r="G123" s="230" t="s">
        <v>218</v>
      </c>
      <c r="H123" s="231">
        <v>7</v>
      </c>
      <c r="I123" s="232"/>
      <c r="J123" s="233">
        <f>ROUND(I123*H123,2)</f>
        <v>0</v>
      </c>
      <c r="K123" s="234"/>
      <c r="L123" s="44"/>
      <c r="M123" s="235" t="s">
        <v>1</v>
      </c>
      <c r="N123" s="236" t="s">
        <v>43</v>
      </c>
      <c r="O123" s="91"/>
      <c r="P123" s="237">
        <f>O123*H123</f>
        <v>0</v>
      </c>
      <c r="Q123" s="237">
        <v>0</v>
      </c>
      <c r="R123" s="237">
        <f>Q123*H123</f>
        <v>0</v>
      </c>
      <c r="S123" s="237">
        <v>0</v>
      </c>
      <c r="T123" s="23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9" t="s">
        <v>95</v>
      </c>
      <c r="AT123" s="239" t="s">
        <v>137</v>
      </c>
      <c r="AU123" s="239" t="s">
        <v>85</v>
      </c>
      <c r="AY123" s="17" t="s">
        <v>134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7" t="s">
        <v>85</v>
      </c>
      <c r="BK123" s="240">
        <f>ROUND(I123*H123,2)</f>
        <v>0</v>
      </c>
      <c r="BL123" s="17" t="s">
        <v>95</v>
      </c>
      <c r="BM123" s="239" t="s">
        <v>770</v>
      </c>
    </row>
    <row r="124" s="2" customFormat="1" ht="16.5" customHeight="1">
      <c r="A124" s="38"/>
      <c r="B124" s="39"/>
      <c r="C124" s="227" t="s">
        <v>95</v>
      </c>
      <c r="D124" s="227" t="s">
        <v>137</v>
      </c>
      <c r="E124" s="228" t="s">
        <v>771</v>
      </c>
      <c r="F124" s="229" t="s">
        <v>772</v>
      </c>
      <c r="G124" s="230" t="s">
        <v>218</v>
      </c>
      <c r="H124" s="231">
        <v>66</v>
      </c>
      <c r="I124" s="232"/>
      <c r="J124" s="233">
        <f>ROUND(I124*H124,2)</f>
        <v>0</v>
      </c>
      <c r="K124" s="234"/>
      <c r="L124" s="44"/>
      <c r="M124" s="235" t="s">
        <v>1</v>
      </c>
      <c r="N124" s="236" t="s">
        <v>43</v>
      </c>
      <c r="O124" s="91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9" t="s">
        <v>95</v>
      </c>
      <c r="AT124" s="239" t="s">
        <v>137</v>
      </c>
      <c r="AU124" s="239" t="s">
        <v>85</v>
      </c>
      <c r="AY124" s="17" t="s">
        <v>134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7" t="s">
        <v>85</v>
      </c>
      <c r="BK124" s="240">
        <f>ROUND(I124*H124,2)</f>
        <v>0</v>
      </c>
      <c r="BL124" s="17" t="s">
        <v>95</v>
      </c>
      <c r="BM124" s="239" t="s">
        <v>773</v>
      </c>
    </row>
    <row r="125" s="2" customFormat="1" ht="24.15" customHeight="1">
      <c r="A125" s="38"/>
      <c r="B125" s="39"/>
      <c r="C125" s="227" t="s">
        <v>98</v>
      </c>
      <c r="D125" s="227" t="s">
        <v>137</v>
      </c>
      <c r="E125" s="228" t="s">
        <v>774</v>
      </c>
      <c r="F125" s="229" t="s">
        <v>775</v>
      </c>
      <c r="G125" s="230" t="s">
        <v>218</v>
      </c>
      <c r="H125" s="231">
        <v>16</v>
      </c>
      <c r="I125" s="232"/>
      <c r="J125" s="233">
        <f>ROUND(I125*H125,2)</f>
        <v>0</v>
      </c>
      <c r="K125" s="234"/>
      <c r="L125" s="44"/>
      <c r="M125" s="235" t="s">
        <v>1</v>
      </c>
      <c r="N125" s="236" t="s">
        <v>43</v>
      </c>
      <c r="O125" s="91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9" t="s">
        <v>95</v>
      </c>
      <c r="AT125" s="239" t="s">
        <v>137</v>
      </c>
      <c r="AU125" s="239" t="s">
        <v>85</v>
      </c>
      <c r="AY125" s="17" t="s">
        <v>134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7" t="s">
        <v>85</v>
      </c>
      <c r="BK125" s="240">
        <f>ROUND(I125*H125,2)</f>
        <v>0</v>
      </c>
      <c r="BL125" s="17" t="s">
        <v>95</v>
      </c>
      <c r="BM125" s="239" t="s">
        <v>776</v>
      </c>
    </row>
    <row r="126" s="2" customFormat="1" ht="16.5" customHeight="1">
      <c r="A126" s="38"/>
      <c r="B126" s="39"/>
      <c r="C126" s="227" t="s">
        <v>157</v>
      </c>
      <c r="D126" s="227" t="s">
        <v>137</v>
      </c>
      <c r="E126" s="228" t="s">
        <v>777</v>
      </c>
      <c r="F126" s="229" t="s">
        <v>778</v>
      </c>
      <c r="G126" s="230" t="s">
        <v>218</v>
      </c>
      <c r="H126" s="231">
        <v>1</v>
      </c>
      <c r="I126" s="232"/>
      <c r="J126" s="233">
        <f>ROUND(I126*H126,2)</f>
        <v>0</v>
      </c>
      <c r="K126" s="234"/>
      <c r="L126" s="44"/>
      <c r="M126" s="235" t="s">
        <v>1</v>
      </c>
      <c r="N126" s="236" t="s">
        <v>43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95</v>
      </c>
      <c r="AT126" s="239" t="s">
        <v>137</v>
      </c>
      <c r="AU126" s="239" t="s">
        <v>85</v>
      </c>
      <c r="AY126" s="17" t="s">
        <v>134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7" t="s">
        <v>85</v>
      </c>
      <c r="BK126" s="240">
        <f>ROUND(I126*H126,2)</f>
        <v>0</v>
      </c>
      <c r="BL126" s="17" t="s">
        <v>95</v>
      </c>
      <c r="BM126" s="239" t="s">
        <v>779</v>
      </c>
    </row>
    <row r="127" s="2" customFormat="1" ht="16.5" customHeight="1">
      <c r="A127" s="38"/>
      <c r="B127" s="39"/>
      <c r="C127" s="227" t="s">
        <v>163</v>
      </c>
      <c r="D127" s="227" t="s">
        <v>137</v>
      </c>
      <c r="E127" s="228" t="s">
        <v>780</v>
      </c>
      <c r="F127" s="229" t="s">
        <v>781</v>
      </c>
      <c r="G127" s="230" t="s">
        <v>257</v>
      </c>
      <c r="H127" s="231">
        <v>220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43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95</v>
      </c>
      <c r="AT127" s="239" t="s">
        <v>137</v>
      </c>
      <c r="AU127" s="239" t="s">
        <v>85</v>
      </c>
      <c r="AY127" s="17" t="s">
        <v>134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85</v>
      </c>
      <c r="BK127" s="240">
        <f>ROUND(I127*H127,2)</f>
        <v>0</v>
      </c>
      <c r="BL127" s="17" t="s">
        <v>95</v>
      </c>
      <c r="BM127" s="239" t="s">
        <v>782</v>
      </c>
    </row>
    <row r="128" s="2" customFormat="1" ht="16.5" customHeight="1">
      <c r="A128" s="38"/>
      <c r="B128" s="39"/>
      <c r="C128" s="227" t="s">
        <v>167</v>
      </c>
      <c r="D128" s="227" t="s">
        <v>137</v>
      </c>
      <c r="E128" s="228" t="s">
        <v>783</v>
      </c>
      <c r="F128" s="229" t="s">
        <v>784</v>
      </c>
      <c r="G128" s="230" t="s">
        <v>257</v>
      </c>
      <c r="H128" s="231">
        <v>60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43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95</v>
      </c>
      <c r="AT128" s="239" t="s">
        <v>137</v>
      </c>
      <c r="AU128" s="239" t="s">
        <v>85</v>
      </c>
      <c r="AY128" s="17" t="s">
        <v>134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85</v>
      </c>
      <c r="BK128" s="240">
        <f>ROUND(I128*H128,2)</f>
        <v>0</v>
      </c>
      <c r="BL128" s="17" t="s">
        <v>95</v>
      </c>
      <c r="BM128" s="239" t="s">
        <v>785</v>
      </c>
    </row>
    <row r="129" s="2" customFormat="1" ht="24.15" customHeight="1">
      <c r="A129" s="38"/>
      <c r="B129" s="39"/>
      <c r="C129" s="227" t="s">
        <v>215</v>
      </c>
      <c r="D129" s="227" t="s">
        <v>137</v>
      </c>
      <c r="E129" s="228" t="s">
        <v>786</v>
      </c>
      <c r="F129" s="229" t="s">
        <v>787</v>
      </c>
      <c r="G129" s="230" t="s">
        <v>257</v>
      </c>
      <c r="H129" s="231">
        <v>280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43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95</v>
      </c>
      <c r="AT129" s="239" t="s">
        <v>137</v>
      </c>
      <c r="AU129" s="239" t="s">
        <v>85</v>
      </c>
      <c r="AY129" s="17" t="s">
        <v>134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85</v>
      </c>
      <c r="BK129" s="240">
        <f>ROUND(I129*H129,2)</f>
        <v>0</v>
      </c>
      <c r="BL129" s="17" t="s">
        <v>95</v>
      </c>
      <c r="BM129" s="239" t="s">
        <v>788</v>
      </c>
    </row>
    <row r="130" s="2" customFormat="1" ht="21.75" customHeight="1">
      <c r="A130" s="38"/>
      <c r="B130" s="39"/>
      <c r="C130" s="227" t="s">
        <v>202</v>
      </c>
      <c r="D130" s="227" t="s">
        <v>137</v>
      </c>
      <c r="E130" s="228" t="s">
        <v>789</v>
      </c>
      <c r="F130" s="229" t="s">
        <v>790</v>
      </c>
      <c r="G130" s="230" t="s">
        <v>257</v>
      </c>
      <c r="H130" s="231">
        <v>110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43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95</v>
      </c>
      <c r="AT130" s="239" t="s">
        <v>137</v>
      </c>
      <c r="AU130" s="239" t="s">
        <v>85</v>
      </c>
      <c r="AY130" s="17" t="s">
        <v>134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85</v>
      </c>
      <c r="BK130" s="240">
        <f>ROUND(I130*H130,2)</f>
        <v>0</v>
      </c>
      <c r="BL130" s="17" t="s">
        <v>95</v>
      </c>
      <c r="BM130" s="239" t="s">
        <v>791</v>
      </c>
    </row>
    <row r="131" s="2" customFormat="1" ht="16.5" customHeight="1">
      <c r="A131" s="38"/>
      <c r="B131" s="39"/>
      <c r="C131" s="227" t="s">
        <v>223</v>
      </c>
      <c r="D131" s="227" t="s">
        <v>137</v>
      </c>
      <c r="E131" s="228" t="s">
        <v>792</v>
      </c>
      <c r="F131" s="229" t="s">
        <v>793</v>
      </c>
      <c r="G131" s="230" t="s">
        <v>218</v>
      </c>
      <c r="H131" s="231">
        <v>7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43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95</v>
      </c>
      <c r="AT131" s="239" t="s">
        <v>137</v>
      </c>
      <c r="AU131" s="239" t="s">
        <v>85</v>
      </c>
      <c r="AY131" s="17" t="s">
        <v>134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85</v>
      </c>
      <c r="BK131" s="240">
        <f>ROUND(I131*H131,2)</f>
        <v>0</v>
      </c>
      <c r="BL131" s="17" t="s">
        <v>95</v>
      </c>
      <c r="BM131" s="239" t="s">
        <v>794</v>
      </c>
    </row>
    <row r="132" s="2" customFormat="1" ht="24.15" customHeight="1">
      <c r="A132" s="38"/>
      <c r="B132" s="39"/>
      <c r="C132" s="227" t="s">
        <v>210</v>
      </c>
      <c r="D132" s="227" t="s">
        <v>137</v>
      </c>
      <c r="E132" s="228" t="s">
        <v>795</v>
      </c>
      <c r="F132" s="229" t="s">
        <v>796</v>
      </c>
      <c r="G132" s="230" t="s">
        <v>218</v>
      </c>
      <c r="H132" s="231">
        <v>3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43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95</v>
      </c>
      <c r="AT132" s="239" t="s">
        <v>137</v>
      </c>
      <c r="AU132" s="239" t="s">
        <v>85</v>
      </c>
      <c r="AY132" s="17" t="s">
        <v>134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85</v>
      </c>
      <c r="BK132" s="240">
        <f>ROUND(I132*H132,2)</f>
        <v>0</v>
      </c>
      <c r="BL132" s="17" t="s">
        <v>95</v>
      </c>
      <c r="BM132" s="239" t="s">
        <v>797</v>
      </c>
    </row>
    <row r="133" s="2" customFormat="1" ht="24.15" customHeight="1">
      <c r="A133" s="38"/>
      <c r="B133" s="39"/>
      <c r="C133" s="227" t="s">
        <v>8</v>
      </c>
      <c r="D133" s="227" t="s">
        <v>137</v>
      </c>
      <c r="E133" s="228" t="s">
        <v>798</v>
      </c>
      <c r="F133" s="229" t="s">
        <v>799</v>
      </c>
      <c r="G133" s="230" t="s">
        <v>218</v>
      </c>
      <c r="H133" s="231">
        <v>4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43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95</v>
      </c>
      <c r="AT133" s="239" t="s">
        <v>137</v>
      </c>
      <c r="AU133" s="239" t="s">
        <v>85</v>
      </c>
      <c r="AY133" s="17" t="s">
        <v>134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85</v>
      </c>
      <c r="BK133" s="240">
        <f>ROUND(I133*H133,2)</f>
        <v>0</v>
      </c>
      <c r="BL133" s="17" t="s">
        <v>95</v>
      </c>
      <c r="BM133" s="239" t="s">
        <v>800</v>
      </c>
    </row>
    <row r="134" s="2" customFormat="1" ht="16.5" customHeight="1">
      <c r="A134" s="38"/>
      <c r="B134" s="39"/>
      <c r="C134" s="227" t="s">
        <v>206</v>
      </c>
      <c r="D134" s="227" t="s">
        <v>137</v>
      </c>
      <c r="E134" s="228" t="s">
        <v>801</v>
      </c>
      <c r="F134" s="229" t="s">
        <v>802</v>
      </c>
      <c r="G134" s="230" t="s">
        <v>218</v>
      </c>
      <c r="H134" s="231">
        <v>3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43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95</v>
      </c>
      <c r="AT134" s="239" t="s">
        <v>137</v>
      </c>
      <c r="AU134" s="239" t="s">
        <v>85</v>
      </c>
      <c r="AY134" s="17" t="s">
        <v>134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85</v>
      </c>
      <c r="BK134" s="240">
        <f>ROUND(I134*H134,2)</f>
        <v>0</v>
      </c>
      <c r="BL134" s="17" t="s">
        <v>95</v>
      </c>
      <c r="BM134" s="239" t="s">
        <v>803</v>
      </c>
    </row>
    <row r="135" s="2" customFormat="1" ht="16.5" customHeight="1">
      <c r="A135" s="38"/>
      <c r="B135" s="39"/>
      <c r="C135" s="227" t="s">
        <v>234</v>
      </c>
      <c r="D135" s="227" t="s">
        <v>137</v>
      </c>
      <c r="E135" s="228" t="s">
        <v>804</v>
      </c>
      <c r="F135" s="229" t="s">
        <v>805</v>
      </c>
      <c r="G135" s="230" t="s">
        <v>218</v>
      </c>
      <c r="H135" s="231">
        <v>4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43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95</v>
      </c>
      <c r="AT135" s="239" t="s">
        <v>137</v>
      </c>
      <c r="AU135" s="239" t="s">
        <v>85</v>
      </c>
      <c r="AY135" s="17" t="s">
        <v>134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85</v>
      </c>
      <c r="BK135" s="240">
        <f>ROUND(I135*H135,2)</f>
        <v>0</v>
      </c>
      <c r="BL135" s="17" t="s">
        <v>95</v>
      </c>
      <c r="BM135" s="239" t="s">
        <v>806</v>
      </c>
    </row>
    <row r="136" s="2" customFormat="1" ht="16.5" customHeight="1">
      <c r="A136" s="38"/>
      <c r="B136" s="39"/>
      <c r="C136" s="227" t="s">
        <v>214</v>
      </c>
      <c r="D136" s="227" t="s">
        <v>137</v>
      </c>
      <c r="E136" s="228" t="s">
        <v>807</v>
      </c>
      <c r="F136" s="229" t="s">
        <v>808</v>
      </c>
      <c r="G136" s="230" t="s">
        <v>218</v>
      </c>
      <c r="H136" s="231">
        <v>6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43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95</v>
      </c>
      <c r="AT136" s="239" t="s">
        <v>137</v>
      </c>
      <c r="AU136" s="239" t="s">
        <v>85</v>
      </c>
      <c r="AY136" s="17" t="s">
        <v>134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85</v>
      </c>
      <c r="BK136" s="240">
        <f>ROUND(I136*H136,2)</f>
        <v>0</v>
      </c>
      <c r="BL136" s="17" t="s">
        <v>95</v>
      </c>
      <c r="BM136" s="239" t="s">
        <v>809</v>
      </c>
    </row>
    <row r="137" s="2" customFormat="1" ht="16.5" customHeight="1">
      <c r="A137" s="38"/>
      <c r="B137" s="39"/>
      <c r="C137" s="227" t="s">
        <v>254</v>
      </c>
      <c r="D137" s="227" t="s">
        <v>137</v>
      </c>
      <c r="E137" s="228" t="s">
        <v>810</v>
      </c>
      <c r="F137" s="229" t="s">
        <v>811</v>
      </c>
      <c r="G137" s="230" t="s">
        <v>218</v>
      </c>
      <c r="H137" s="231">
        <v>11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43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95</v>
      </c>
      <c r="AT137" s="239" t="s">
        <v>137</v>
      </c>
      <c r="AU137" s="239" t="s">
        <v>85</v>
      </c>
      <c r="AY137" s="17" t="s">
        <v>134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85</v>
      </c>
      <c r="BK137" s="240">
        <f>ROUND(I137*H137,2)</f>
        <v>0</v>
      </c>
      <c r="BL137" s="17" t="s">
        <v>95</v>
      </c>
      <c r="BM137" s="239" t="s">
        <v>812</v>
      </c>
    </row>
    <row r="138" s="12" customFormat="1" ht="22.8" customHeight="1">
      <c r="A138" s="12"/>
      <c r="B138" s="211"/>
      <c r="C138" s="212"/>
      <c r="D138" s="213" t="s">
        <v>77</v>
      </c>
      <c r="E138" s="225" t="s">
        <v>813</v>
      </c>
      <c r="F138" s="225" t="s">
        <v>814</v>
      </c>
      <c r="G138" s="212"/>
      <c r="H138" s="212"/>
      <c r="I138" s="215"/>
      <c r="J138" s="226">
        <f>BK138</f>
        <v>0</v>
      </c>
      <c r="K138" s="212"/>
      <c r="L138" s="217"/>
      <c r="M138" s="218"/>
      <c r="N138" s="219"/>
      <c r="O138" s="219"/>
      <c r="P138" s="220">
        <f>SUM(P139:P163)</f>
        <v>0</v>
      </c>
      <c r="Q138" s="219"/>
      <c r="R138" s="220">
        <f>SUM(R139:R163)</f>
        <v>0</v>
      </c>
      <c r="S138" s="219"/>
      <c r="T138" s="221">
        <f>SUM(T139:T163)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85</v>
      </c>
      <c r="AT138" s="223" t="s">
        <v>77</v>
      </c>
      <c r="AU138" s="223" t="s">
        <v>85</v>
      </c>
      <c r="AY138" s="222" t="s">
        <v>134</v>
      </c>
      <c r="BK138" s="224">
        <f>SUM(BK139:BK163)</f>
        <v>0</v>
      </c>
    </row>
    <row r="139" s="2" customFormat="1" ht="21.75" customHeight="1">
      <c r="A139" s="38"/>
      <c r="B139" s="39"/>
      <c r="C139" s="269" t="s">
        <v>219</v>
      </c>
      <c r="D139" s="269" t="s">
        <v>195</v>
      </c>
      <c r="E139" s="270" t="s">
        <v>815</v>
      </c>
      <c r="F139" s="271" t="s">
        <v>816</v>
      </c>
      <c r="G139" s="272" t="s">
        <v>257</v>
      </c>
      <c r="H139" s="273">
        <v>220</v>
      </c>
      <c r="I139" s="274"/>
      <c r="J139" s="275">
        <f>ROUND(I139*H139,2)</f>
        <v>0</v>
      </c>
      <c r="K139" s="276"/>
      <c r="L139" s="277"/>
      <c r="M139" s="278" t="s">
        <v>1</v>
      </c>
      <c r="N139" s="279" t="s">
        <v>43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167</v>
      </c>
      <c r="AT139" s="239" t="s">
        <v>195</v>
      </c>
      <c r="AU139" s="239" t="s">
        <v>87</v>
      </c>
      <c r="AY139" s="17" t="s">
        <v>134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85</v>
      </c>
      <c r="BK139" s="240">
        <f>ROUND(I139*H139,2)</f>
        <v>0</v>
      </c>
      <c r="BL139" s="17" t="s">
        <v>95</v>
      </c>
      <c r="BM139" s="239" t="s">
        <v>817</v>
      </c>
    </row>
    <row r="140" s="2" customFormat="1" ht="21.75" customHeight="1">
      <c r="A140" s="38"/>
      <c r="B140" s="39"/>
      <c r="C140" s="269" t="s">
        <v>268</v>
      </c>
      <c r="D140" s="269" t="s">
        <v>195</v>
      </c>
      <c r="E140" s="270" t="s">
        <v>818</v>
      </c>
      <c r="F140" s="271" t="s">
        <v>819</v>
      </c>
      <c r="G140" s="272" t="s">
        <v>257</v>
      </c>
      <c r="H140" s="273">
        <v>60</v>
      </c>
      <c r="I140" s="274"/>
      <c r="J140" s="275">
        <f>ROUND(I140*H140,2)</f>
        <v>0</v>
      </c>
      <c r="K140" s="276"/>
      <c r="L140" s="277"/>
      <c r="M140" s="278" t="s">
        <v>1</v>
      </c>
      <c r="N140" s="279" t="s">
        <v>43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167</v>
      </c>
      <c r="AT140" s="239" t="s">
        <v>195</v>
      </c>
      <c r="AU140" s="239" t="s">
        <v>87</v>
      </c>
      <c r="AY140" s="17" t="s">
        <v>134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85</v>
      </c>
      <c r="BK140" s="240">
        <f>ROUND(I140*H140,2)</f>
        <v>0</v>
      </c>
      <c r="BL140" s="17" t="s">
        <v>95</v>
      </c>
      <c r="BM140" s="239" t="s">
        <v>820</v>
      </c>
    </row>
    <row r="141" s="2" customFormat="1" ht="21.75" customHeight="1">
      <c r="A141" s="38"/>
      <c r="B141" s="39"/>
      <c r="C141" s="269" t="s">
        <v>222</v>
      </c>
      <c r="D141" s="269" t="s">
        <v>195</v>
      </c>
      <c r="E141" s="270" t="s">
        <v>821</v>
      </c>
      <c r="F141" s="271" t="s">
        <v>822</v>
      </c>
      <c r="G141" s="272" t="s">
        <v>257</v>
      </c>
      <c r="H141" s="273">
        <v>110</v>
      </c>
      <c r="I141" s="274"/>
      <c r="J141" s="275">
        <f>ROUND(I141*H141,2)</f>
        <v>0</v>
      </c>
      <c r="K141" s="276"/>
      <c r="L141" s="277"/>
      <c r="M141" s="278" t="s">
        <v>1</v>
      </c>
      <c r="N141" s="279" t="s">
        <v>43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167</v>
      </c>
      <c r="AT141" s="239" t="s">
        <v>195</v>
      </c>
      <c r="AU141" s="239" t="s">
        <v>87</v>
      </c>
      <c r="AY141" s="17" t="s">
        <v>134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85</v>
      </c>
      <c r="BK141" s="240">
        <f>ROUND(I141*H141,2)</f>
        <v>0</v>
      </c>
      <c r="BL141" s="17" t="s">
        <v>95</v>
      </c>
      <c r="BM141" s="239" t="s">
        <v>823</v>
      </c>
    </row>
    <row r="142" s="2" customFormat="1" ht="16.5" customHeight="1">
      <c r="A142" s="38"/>
      <c r="B142" s="39"/>
      <c r="C142" s="269" t="s">
        <v>7</v>
      </c>
      <c r="D142" s="269" t="s">
        <v>195</v>
      </c>
      <c r="E142" s="270" t="s">
        <v>824</v>
      </c>
      <c r="F142" s="271" t="s">
        <v>825</v>
      </c>
      <c r="G142" s="272" t="s">
        <v>218</v>
      </c>
      <c r="H142" s="273">
        <v>20</v>
      </c>
      <c r="I142" s="274"/>
      <c r="J142" s="275">
        <f>ROUND(I142*H142,2)</f>
        <v>0</v>
      </c>
      <c r="K142" s="276"/>
      <c r="L142" s="277"/>
      <c r="M142" s="278" t="s">
        <v>1</v>
      </c>
      <c r="N142" s="279" t="s">
        <v>43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167</v>
      </c>
      <c r="AT142" s="239" t="s">
        <v>195</v>
      </c>
      <c r="AU142" s="239" t="s">
        <v>87</v>
      </c>
      <c r="AY142" s="17" t="s">
        <v>134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85</v>
      </c>
      <c r="BK142" s="240">
        <f>ROUND(I142*H142,2)</f>
        <v>0</v>
      </c>
      <c r="BL142" s="17" t="s">
        <v>95</v>
      </c>
      <c r="BM142" s="239" t="s">
        <v>826</v>
      </c>
    </row>
    <row r="143" s="2" customFormat="1" ht="16.5" customHeight="1">
      <c r="A143" s="38"/>
      <c r="B143" s="39"/>
      <c r="C143" s="269" t="s">
        <v>226</v>
      </c>
      <c r="D143" s="269" t="s">
        <v>195</v>
      </c>
      <c r="E143" s="270" t="s">
        <v>827</v>
      </c>
      <c r="F143" s="271" t="s">
        <v>828</v>
      </c>
      <c r="G143" s="272" t="s">
        <v>218</v>
      </c>
      <c r="H143" s="273">
        <v>7</v>
      </c>
      <c r="I143" s="274"/>
      <c r="J143" s="275">
        <f>ROUND(I143*H143,2)</f>
        <v>0</v>
      </c>
      <c r="K143" s="276"/>
      <c r="L143" s="277"/>
      <c r="M143" s="278" t="s">
        <v>1</v>
      </c>
      <c r="N143" s="279" t="s">
        <v>43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167</v>
      </c>
      <c r="AT143" s="239" t="s">
        <v>195</v>
      </c>
      <c r="AU143" s="239" t="s">
        <v>87</v>
      </c>
      <c r="AY143" s="17" t="s">
        <v>134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85</v>
      </c>
      <c r="BK143" s="240">
        <f>ROUND(I143*H143,2)</f>
        <v>0</v>
      </c>
      <c r="BL143" s="17" t="s">
        <v>95</v>
      </c>
      <c r="BM143" s="239" t="s">
        <v>829</v>
      </c>
    </row>
    <row r="144" s="2" customFormat="1" ht="16.5" customHeight="1">
      <c r="A144" s="38"/>
      <c r="B144" s="39"/>
      <c r="C144" s="269" t="s">
        <v>288</v>
      </c>
      <c r="D144" s="269" t="s">
        <v>195</v>
      </c>
      <c r="E144" s="270" t="s">
        <v>830</v>
      </c>
      <c r="F144" s="271" t="s">
        <v>831</v>
      </c>
      <c r="G144" s="272" t="s">
        <v>345</v>
      </c>
      <c r="H144" s="273">
        <v>160</v>
      </c>
      <c r="I144" s="274"/>
      <c r="J144" s="275">
        <f>ROUND(I144*H144,2)</f>
        <v>0</v>
      </c>
      <c r="K144" s="276"/>
      <c r="L144" s="277"/>
      <c r="M144" s="278" t="s">
        <v>1</v>
      </c>
      <c r="N144" s="279" t="s">
        <v>43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167</v>
      </c>
      <c r="AT144" s="239" t="s">
        <v>195</v>
      </c>
      <c r="AU144" s="239" t="s">
        <v>87</v>
      </c>
      <c r="AY144" s="17" t="s">
        <v>134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7" t="s">
        <v>85</v>
      </c>
      <c r="BK144" s="240">
        <f>ROUND(I144*H144,2)</f>
        <v>0</v>
      </c>
      <c r="BL144" s="17" t="s">
        <v>95</v>
      </c>
      <c r="BM144" s="239" t="s">
        <v>832</v>
      </c>
    </row>
    <row r="145" s="2" customFormat="1" ht="16.5" customHeight="1">
      <c r="A145" s="38"/>
      <c r="B145" s="39"/>
      <c r="C145" s="269" t="s">
        <v>231</v>
      </c>
      <c r="D145" s="269" t="s">
        <v>195</v>
      </c>
      <c r="E145" s="270" t="s">
        <v>833</v>
      </c>
      <c r="F145" s="271" t="s">
        <v>834</v>
      </c>
      <c r="G145" s="272" t="s">
        <v>218</v>
      </c>
      <c r="H145" s="273">
        <v>7</v>
      </c>
      <c r="I145" s="274"/>
      <c r="J145" s="275">
        <f>ROUND(I145*H145,2)</f>
        <v>0</v>
      </c>
      <c r="K145" s="276"/>
      <c r="L145" s="277"/>
      <c r="M145" s="278" t="s">
        <v>1</v>
      </c>
      <c r="N145" s="279" t="s">
        <v>43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167</v>
      </c>
      <c r="AT145" s="239" t="s">
        <v>195</v>
      </c>
      <c r="AU145" s="239" t="s">
        <v>87</v>
      </c>
      <c r="AY145" s="17" t="s">
        <v>134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85</v>
      </c>
      <c r="BK145" s="240">
        <f>ROUND(I145*H145,2)</f>
        <v>0</v>
      </c>
      <c r="BL145" s="17" t="s">
        <v>95</v>
      </c>
      <c r="BM145" s="239" t="s">
        <v>835</v>
      </c>
    </row>
    <row r="146" s="2" customFormat="1" ht="16.5" customHeight="1">
      <c r="A146" s="38"/>
      <c r="B146" s="39"/>
      <c r="C146" s="269" t="s">
        <v>295</v>
      </c>
      <c r="D146" s="269" t="s">
        <v>195</v>
      </c>
      <c r="E146" s="270" t="s">
        <v>836</v>
      </c>
      <c r="F146" s="271" t="s">
        <v>837</v>
      </c>
      <c r="G146" s="272" t="s">
        <v>218</v>
      </c>
      <c r="H146" s="273">
        <v>3</v>
      </c>
      <c r="I146" s="274"/>
      <c r="J146" s="275">
        <f>ROUND(I146*H146,2)</f>
        <v>0</v>
      </c>
      <c r="K146" s="276"/>
      <c r="L146" s="277"/>
      <c r="M146" s="278" t="s">
        <v>1</v>
      </c>
      <c r="N146" s="279" t="s">
        <v>43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167</v>
      </c>
      <c r="AT146" s="239" t="s">
        <v>195</v>
      </c>
      <c r="AU146" s="239" t="s">
        <v>87</v>
      </c>
      <c r="AY146" s="17" t="s">
        <v>134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85</v>
      </c>
      <c r="BK146" s="240">
        <f>ROUND(I146*H146,2)</f>
        <v>0</v>
      </c>
      <c r="BL146" s="17" t="s">
        <v>95</v>
      </c>
      <c r="BM146" s="239" t="s">
        <v>838</v>
      </c>
    </row>
    <row r="147" s="2" customFormat="1" ht="16.5" customHeight="1">
      <c r="A147" s="38"/>
      <c r="B147" s="39"/>
      <c r="C147" s="269" t="s">
        <v>237</v>
      </c>
      <c r="D147" s="269" t="s">
        <v>195</v>
      </c>
      <c r="E147" s="270" t="s">
        <v>839</v>
      </c>
      <c r="F147" s="271" t="s">
        <v>840</v>
      </c>
      <c r="G147" s="272" t="s">
        <v>218</v>
      </c>
      <c r="H147" s="273">
        <v>3</v>
      </c>
      <c r="I147" s="274"/>
      <c r="J147" s="275">
        <f>ROUND(I147*H147,2)</f>
        <v>0</v>
      </c>
      <c r="K147" s="276"/>
      <c r="L147" s="277"/>
      <c r="M147" s="278" t="s">
        <v>1</v>
      </c>
      <c r="N147" s="279" t="s">
        <v>43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167</v>
      </c>
      <c r="AT147" s="239" t="s">
        <v>195</v>
      </c>
      <c r="AU147" s="239" t="s">
        <v>87</v>
      </c>
      <c r="AY147" s="17" t="s">
        <v>134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85</v>
      </c>
      <c r="BK147" s="240">
        <f>ROUND(I147*H147,2)</f>
        <v>0</v>
      </c>
      <c r="BL147" s="17" t="s">
        <v>95</v>
      </c>
      <c r="BM147" s="239" t="s">
        <v>841</v>
      </c>
    </row>
    <row r="148" s="2" customFormat="1" ht="16.5" customHeight="1">
      <c r="A148" s="38"/>
      <c r="B148" s="39"/>
      <c r="C148" s="269" t="s">
        <v>302</v>
      </c>
      <c r="D148" s="269" t="s">
        <v>195</v>
      </c>
      <c r="E148" s="270" t="s">
        <v>842</v>
      </c>
      <c r="F148" s="271" t="s">
        <v>843</v>
      </c>
      <c r="G148" s="272" t="s">
        <v>218</v>
      </c>
      <c r="H148" s="273">
        <v>1</v>
      </c>
      <c r="I148" s="274"/>
      <c r="J148" s="275">
        <f>ROUND(I148*H148,2)</f>
        <v>0</v>
      </c>
      <c r="K148" s="276"/>
      <c r="L148" s="277"/>
      <c r="M148" s="278" t="s">
        <v>1</v>
      </c>
      <c r="N148" s="279" t="s">
        <v>43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167</v>
      </c>
      <c r="AT148" s="239" t="s">
        <v>195</v>
      </c>
      <c r="AU148" s="239" t="s">
        <v>87</v>
      </c>
      <c r="AY148" s="17" t="s">
        <v>134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85</v>
      </c>
      <c r="BK148" s="240">
        <f>ROUND(I148*H148,2)</f>
        <v>0</v>
      </c>
      <c r="BL148" s="17" t="s">
        <v>95</v>
      </c>
      <c r="BM148" s="239" t="s">
        <v>844</v>
      </c>
    </row>
    <row r="149" s="2" customFormat="1" ht="16.5" customHeight="1">
      <c r="A149" s="38"/>
      <c r="B149" s="39"/>
      <c r="C149" s="269" t="s">
        <v>242</v>
      </c>
      <c r="D149" s="269" t="s">
        <v>195</v>
      </c>
      <c r="E149" s="270" t="s">
        <v>845</v>
      </c>
      <c r="F149" s="271" t="s">
        <v>846</v>
      </c>
      <c r="G149" s="272" t="s">
        <v>218</v>
      </c>
      <c r="H149" s="273">
        <v>6</v>
      </c>
      <c r="I149" s="274"/>
      <c r="J149" s="275">
        <f>ROUND(I149*H149,2)</f>
        <v>0</v>
      </c>
      <c r="K149" s="276"/>
      <c r="L149" s="277"/>
      <c r="M149" s="278" t="s">
        <v>1</v>
      </c>
      <c r="N149" s="279" t="s">
        <v>43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167</v>
      </c>
      <c r="AT149" s="239" t="s">
        <v>195</v>
      </c>
      <c r="AU149" s="239" t="s">
        <v>87</v>
      </c>
      <c r="AY149" s="17" t="s">
        <v>134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85</v>
      </c>
      <c r="BK149" s="240">
        <f>ROUND(I149*H149,2)</f>
        <v>0</v>
      </c>
      <c r="BL149" s="17" t="s">
        <v>95</v>
      </c>
      <c r="BM149" s="239" t="s">
        <v>847</v>
      </c>
    </row>
    <row r="150" s="2" customFormat="1" ht="16.5" customHeight="1">
      <c r="A150" s="38"/>
      <c r="B150" s="39"/>
      <c r="C150" s="269" t="s">
        <v>310</v>
      </c>
      <c r="D150" s="269" t="s">
        <v>195</v>
      </c>
      <c r="E150" s="270" t="s">
        <v>848</v>
      </c>
      <c r="F150" s="271" t="s">
        <v>849</v>
      </c>
      <c r="G150" s="272" t="s">
        <v>218</v>
      </c>
      <c r="H150" s="273">
        <v>1</v>
      </c>
      <c r="I150" s="274"/>
      <c r="J150" s="275">
        <f>ROUND(I150*H150,2)</f>
        <v>0</v>
      </c>
      <c r="K150" s="276"/>
      <c r="L150" s="277"/>
      <c r="M150" s="278" t="s">
        <v>1</v>
      </c>
      <c r="N150" s="279" t="s">
        <v>43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167</v>
      </c>
      <c r="AT150" s="239" t="s">
        <v>195</v>
      </c>
      <c r="AU150" s="239" t="s">
        <v>87</v>
      </c>
      <c r="AY150" s="17" t="s">
        <v>134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85</v>
      </c>
      <c r="BK150" s="240">
        <f>ROUND(I150*H150,2)</f>
        <v>0</v>
      </c>
      <c r="BL150" s="17" t="s">
        <v>95</v>
      </c>
      <c r="BM150" s="239" t="s">
        <v>850</v>
      </c>
    </row>
    <row r="151" s="2" customFormat="1" ht="24.15" customHeight="1">
      <c r="A151" s="38"/>
      <c r="B151" s="39"/>
      <c r="C151" s="269" t="s">
        <v>247</v>
      </c>
      <c r="D151" s="269" t="s">
        <v>195</v>
      </c>
      <c r="E151" s="270" t="s">
        <v>851</v>
      </c>
      <c r="F151" s="271" t="s">
        <v>852</v>
      </c>
      <c r="G151" s="272" t="s">
        <v>218</v>
      </c>
      <c r="H151" s="273">
        <v>11</v>
      </c>
      <c r="I151" s="274"/>
      <c r="J151" s="275">
        <f>ROUND(I151*H151,2)</f>
        <v>0</v>
      </c>
      <c r="K151" s="276"/>
      <c r="L151" s="277"/>
      <c r="M151" s="278" t="s">
        <v>1</v>
      </c>
      <c r="N151" s="279" t="s">
        <v>43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167</v>
      </c>
      <c r="AT151" s="239" t="s">
        <v>195</v>
      </c>
      <c r="AU151" s="239" t="s">
        <v>87</v>
      </c>
      <c r="AY151" s="17" t="s">
        <v>134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85</v>
      </c>
      <c r="BK151" s="240">
        <f>ROUND(I151*H151,2)</f>
        <v>0</v>
      </c>
      <c r="BL151" s="17" t="s">
        <v>95</v>
      </c>
      <c r="BM151" s="239" t="s">
        <v>853</v>
      </c>
    </row>
    <row r="152" s="2" customFormat="1" ht="16.5" customHeight="1">
      <c r="A152" s="38"/>
      <c r="B152" s="39"/>
      <c r="C152" s="269" t="s">
        <v>318</v>
      </c>
      <c r="D152" s="269" t="s">
        <v>195</v>
      </c>
      <c r="E152" s="270" t="s">
        <v>854</v>
      </c>
      <c r="F152" s="271" t="s">
        <v>855</v>
      </c>
      <c r="G152" s="272" t="s">
        <v>218</v>
      </c>
      <c r="H152" s="273">
        <v>3</v>
      </c>
      <c r="I152" s="274"/>
      <c r="J152" s="275">
        <f>ROUND(I152*H152,2)</f>
        <v>0</v>
      </c>
      <c r="K152" s="276"/>
      <c r="L152" s="277"/>
      <c r="M152" s="278" t="s">
        <v>1</v>
      </c>
      <c r="N152" s="279" t="s">
        <v>43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167</v>
      </c>
      <c r="AT152" s="239" t="s">
        <v>195</v>
      </c>
      <c r="AU152" s="239" t="s">
        <v>87</v>
      </c>
      <c r="AY152" s="17" t="s">
        <v>134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7" t="s">
        <v>85</v>
      </c>
      <c r="BK152" s="240">
        <f>ROUND(I152*H152,2)</f>
        <v>0</v>
      </c>
      <c r="BL152" s="17" t="s">
        <v>95</v>
      </c>
      <c r="BM152" s="239" t="s">
        <v>856</v>
      </c>
    </row>
    <row r="153" s="2" customFormat="1" ht="16.5" customHeight="1">
      <c r="A153" s="38"/>
      <c r="B153" s="39"/>
      <c r="C153" s="269" t="s">
        <v>253</v>
      </c>
      <c r="D153" s="269" t="s">
        <v>195</v>
      </c>
      <c r="E153" s="270" t="s">
        <v>857</v>
      </c>
      <c r="F153" s="271" t="s">
        <v>858</v>
      </c>
      <c r="G153" s="272" t="s">
        <v>218</v>
      </c>
      <c r="H153" s="273">
        <v>4</v>
      </c>
      <c r="I153" s="274"/>
      <c r="J153" s="275">
        <f>ROUND(I153*H153,2)</f>
        <v>0</v>
      </c>
      <c r="K153" s="276"/>
      <c r="L153" s="277"/>
      <c r="M153" s="278" t="s">
        <v>1</v>
      </c>
      <c r="N153" s="279" t="s">
        <v>43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167</v>
      </c>
      <c r="AT153" s="239" t="s">
        <v>195</v>
      </c>
      <c r="AU153" s="239" t="s">
        <v>87</v>
      </c>
      <c r="AY153" s="17" t="s">
        <v>134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85</v>
      </c>
      <c r="BK153" s="240">
        <f>ROUND(I153*H153,2)</f>
        <v>0</v>
      </c>
      <c r="BL153" s="17" t="s">
        <v>95</v>
      </c>
      <c r="BM153" s="239" t="s">
        <v>859</v>
      </c>
    </row>
    <row r="154" s="2" customFormat="1" ht="16.5" customHeight="1">
      <c r="A154" s="38"/>
      <c r="B154" s="39"/>
      <c r="C154" s="227" t="s">
        <v>328</v>
      </c>
      <c r="D154" s="227" t="s">
        <v>137</v>
      </c>
      <c r="E154" s="228" t="s">
        <v>860</v>
      </c>
      <c r="F154" s="229" t="s">
        <v>861</v>
      </c>
      <c r="G154" s="230" t="s">
        <v>218</v>
      </c>
      <c r="H154" s="231">
        <v>7</v>
      </c>
      <c r="I154" s="232"/>
      <c r="J154" s="233">
        <f>ROUND(I154*H154,2)</f>
        <v>0</v>
      </c>
      <c r="K154" s="234"/>
      <c r="L154" s="44"/>
      <c r="M154" s="235" t="s">
        <v>1</v>
      </c>
      <c r="N154" s="236" t="s">
        <v>43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95</v>
      </c>
      <c r="AT154" s="239" t="s">
        <v>137</v>
      </c>
      <c r="AU154" s="239" t="s">
        <v>87</v>
      </c>
      <c r="AY154" s="17" t="s">
        <v>134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85</v>
      </c>
      <c r="BK154" s="240">
        <f>ROUND(I154*H154,2)</f>
        <v>0</v>
      </c>
      <c r="BL154" s="17" t="s">
        <v>95</v>
      </c>
      <c r="BM154" s="239" t="s">
        <v>862</v>
      </c>
    </row>
    <row r="155" s="2" customFormat="1" ht="16.5" customHeight="1">
      <c r="A155" s="38"/>
      <c r="B155" s="39"/>
      <c r="C155" s="227" t="s">
        <v>258</v>
      </c>
      <c r="D155" s="227" t="s">
        <v>137</v>
      </c>
      <c r="E155" s="228" t="s">
        <v>863</v>
      </c>
      <c r="F155" s="229" t="s">
        <v>864</v>
      </c>
      <c r="G155" s="230" t="s">
        <v>865</v>
      </c>
      <c r="H155" s="231">
        <v>16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43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95</v>
      </c>
      <c r="AT155" s="239" t="s">
        <v>137</v>
      </c>
      <c r="AU155" s="239" t="s">
        <v>87</v>
      </c>
      <c r="AY155" s="17" t="s">
        <v>134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85</v>
      </c>
      <c r="BK155" s="240">
        <f>ROUND(I155*H155,2)</f>
        <v>0</v>
      </c>
      <c r="BL155" s="17" t="s">
        <v>95</v>
      </c>
      <c r="BM155" s="239" t="s">
        <v>866</v>
      </c>
    </row>
    <row r="156" s="2" customFormat="1" ht="16.5" customHeight="1">
      <c r="A156" s="38"/>
      <c r="B156" s="39"/>
      <c r="C156" s="227" t="s">
        <v>334</v>
      </c>
      <c r="D156" s="227" t="s">
        <v>137</v>
      </c>
      <c r="E156" s="228" t="s">
        <v>867</v>
      </c>
      <c r="F156" s="229" t="s">
        <v>868</v>
      </c>
      <c r="G156" s="230" t="s">
        <v>865</v>
      </c>
      <c r="H156" s="231">
        <v>8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43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95</v>
      </c>
      <c r="AT156" s="239" t="s">
        <v>137</v>
      </c>
      <c r="AU156" s="239" t="s">
        <v>87</v>
      </c>
      <c r="AY156" s="17" t="s">
        <v>134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85</v>
      </c>
      <c r="BK156" s="240">
        <f>ROUND(I156*H156,2)</f>
        <v>0</v>
      </c>
      <c r="BL156" s="17" t="s">
        <v>95</v>
      </c>
      <c r="BM156" s="239" t="s">
        <v>869</v>
      </c>
    </row>
    <row r="157" s="2" customFormat="1" ht="16.5" customHeight="1">
      <c r="A157" s="38"/>
      <c r="B157" s="39"/>
      <c r="C157" s="227" t="s">
        <v>265</v>
      </c>
      <c r="D157" s="227" t="s">
        <v>137</v>
      </c>
      <c r="E157" s="228" t="s">
        <v>870</v>
      </c>
      <c r="F157" s="229" t="s">
        <v>871</v>
      </c>
      <c r="G157" s="230" t="s">
        <v>865</v>
      </c>
      <c r="H157" s="231">
        <v>24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43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95</v>
      </c>
      <c r="AT157" s="239" t="s">
        <v>137</v>
      </c>
      <c r="AU157" s="239" t="s">
        <v>87</v>
      </c>
      <c r="AY157" s="17" t="s">
        <v>134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85</v>
      </c>
      <c r="BK157" s="240">
        <f>ROUND(I157*H157,2)</f>
        <v>0</v>
      </c>
      <c r="BL157" s="17" t="s">
        <v>95</v>
      </c>
      <c r="BM157" s="239" t="s">
        <v>872</v>
      </c>
    </row>
    <row r="158" s="2" customFormat="1" ht="16.5" customHeight="1">
      <c r="A158" s="38"/>
      <c r="B158" s="39"/>
      <c r="C158" s="227" t="s">
        <v>339</v>
      </c>
      <c r="D158" s="227" t="s">
        <v>137</v>
      </c>
      <c r="E158" s="228" t="s">
        <v>873</v>
      </c>
      <c r="F158" s="229" t="s">
        <v>874</v>
      </c>
      <c r="G158" s="230" t="s">
        <v>865</v>
      </c>
      <c r="H158" s="231">
        <v>16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43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95</v>
      </c>
      <c r="AT158" s="239" t="s">
        <v>137</v>
      </c>
      <c r="AU158" s="239" t="s">
        <v>87</v>
      </c>
      <c r="AY158" s="17" t="s">
        <v>134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85</v>
      </c>
      <c r="BK158" s="240">
        <f>ROUND(I158*H158,2)</f>
        <v>0</v>
      </c>
      <c r="BL158" s="17" t="s">
        <v>95</v>
      </c>
      <c r="BM158" s="239" t="s">
        <v>875</v>
      </c>
    </row>
    <row r="159" s="2" customFormat="1" ht="24.15" customHeight="1">
      <c r="A159" s="38"/>
      <c r="B159" s="39"/>
      <c r="C159" s="227" t="s">
        <v>271</v>
      </c>
      <c r="D159" s="227" t="s">
        <v>137</v>
      </c>
      <c r="E159" s="228" t="s">
        <v>876</v>
      </c>
      <c r="F159" s="229" t="s">
        <v>877</v>
      </c>
      <c r="G159" s="230" t="s">
        <v>865</v>
      </c>
      <c r="H159" s="231">
        <v>16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43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95</v>
      </c>
      <c r="AT159" s="239" t="s">
        <v>137</v>
      </c>
      <c r="AU159" s="239" t="s">
        <v>87</v>
      </c>
      <c r="AY159" s="17" t="s">
        <v>134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85</v>
      </c>
      <c r="BK159" s="240">
        <f>ROUND(I159*H159,2)</f>
        <v>0</v>
      </c>
      <c r="BL159" s="17" t="s">
        <v>95</v>
      </c>
      <c r="BM159" s="239" t="s">
        <v>878</v>
      </c>
    </row>
    <row r="160" s="2" customFormat="1" ht="21.75" customHeight="1">
      <c r="A160" s="38"/>
      <c r="B160" s="39"/>
      <c r="C160" s="227" t="s">
        <v>348</v>
      </c>
      <c r="D160" s="227" t="s">
        <v>137</v>
      </c>
      <c r="E160" s="228" t="s">
        <v>879</v>
      </c>
      <c r="F160" s="229" t="s">
        <v>880</v>
      </c>
      <c r="G160" s="230" t="s">
        <v>218</v>
      </c>
      <c r="H160" s="231">
        <v>3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43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95</v>
      </c>
      <c r="AT160" s="239" t="s">
        <v>137</v>
      </c>
      <c r="AU160" s="239" t="s">
        <v>87</v>
      </c>
      <c r="AY160" s="17" t="s">
        <v>134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85</v>
      </c>
      <c r="BK160" s="240">
        <f>ROUND(I160*H160,2)</f>
        <v>0</v>
      </c>
      <c r="BL160" s="17" t="s">
        <v>95</v>
      </c>
      <c r="BM160" s="239" t="s">
        <v>881</v>
      </c>
    </row>
    <row r="161" s="2" customFormat="1" ht="21.75" customHeight="1">
      <c r="A161" s="38"/>
      <c r="B161" s="39"/>
      <c r="C161" s="227" t="s">
        <v>276</v>
      </c>
      <c r="D161" s="227" t="s">
        <v>137</v>
      </c>
      <c r="E161" s="228" t="s">
        <v>882</v>
      </c>
      <c r="F161" s="229" t="s">
        <v>883</v>
      </c>
      <c r="G161" s="230" t="s">
        <v>218</v>
      </c>
      <c r="H161" s="231">
        <v>3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43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95</v>
      </c>
      <c r="AT161" s="239" t="s">
        <v>137</v>
      </c>
      <c r="AU161" s="239" t="s">
        <v>87</v>
      </c>
      <c r="AY161" s="17" t="s">
        <v>134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85</v>
      </c>
      <c r="BK161" s="240">
        <f>ROUND(I161*H161,2)</f>
        <v>0</v>
      </c>
      <c r="BL161" s="17" t="s">
        <v>95</v>
      </c>
      <c r="BM161" s="239" t="s">
        <v>884</v>
      </c>
    </row>
    <row r="162" s="2" customFormat="1" ht="24.15" customHeight="1">
      <c r="A162" s="38"/>
      <c r="B162" s="39"/>
      <c r="C162" s="227" t="s">
        <v>355</v>
      </c>
      <c r="D162" s="227" t="s">
        <v>137</v>
      </c>
      <c r="E162" s="228" t="s">
        <v>885</v>
      </c>
      <c r="F162" s="229" t="s">
        <v>886</v>
      </c>
      <c r="G162" s="230" t="s">
        <v>257</v>
      </c>
      <c r="H162" s="231">
        <v>110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43</v>
      </c>
      <c r="O162" s="91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95</v>
      </c>
      <c r="AT162" s="239" t="s">
        <v>137</v>
      </c>
      <c r="AU162" s="239" t="s">
        <v>87</v>
      </c>
      <c r="AY162" s="17" t="s">
        <v>134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85</v>
      </c>
      <c r="BK162" s="240">
        <f>ROUND(I162*H162,2)</f>
        <v>0</v>
      </c>
      <c r="BL162" s="17" t="s">
        <v>95</v>
      </c>
      <c r="BM162" s="239" t="s">
        <v>887</v>
      </c>
    </row>
    <row r="163" s="2" customFormat="1" ht="16.5" customHeight="1">
      <c r="A163" s="38"/>
      <c r="B163" s="39"/>
      <c r="C163" s="227" t="s">
        <v>279</v>
      </c>
      <c r="D163" s="227" t="s">
        <v>137</v>
      </c>
      <c r="E163" s="228" t="s">
        <v>888</v>
      </c>
      <c r="F163" s="229" t="s">
        <v>889</v>
      </c>
      <c r="G163" s="230" t="s">
        <v>218</v>
      </c>
      <c r="H163" s="231">
        <v>7</v>
      </c>
      <c r="I163" s="232"/>
      <c r="J163" s="233">
        <f>ROUND(I163*H163,2)</f>
        <v>0</v>
      </c>
      <c r="K163" s="234"/>
      <c r="L163" s="44"/>
      <c r="M163" s="235" t="s">
        <v>1</v>
      </c>
      <c r="N163" s="236" t="s">
        <v>43</v>
      </c>
      <c r="O163" s="91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95</v>
      </c>
      <c r="AT163" s="239" t="s">
        <v>137</v>
      </c>
      <c r="AU163" s="239" t="s">
        <v>87</v>
      </c>
      <c r="AY163" s="17" t="s">
        <v>134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7" t="s">
        <v>85</v>
      </c>
      <c r="BK163" s="240">
        <f>ROUND(I163*H163,2)</f>
        <v>0</v>
      </c>
      <c r="BL163" s="17" t="s">
        <v>95</v>
      </c>
      <c r="BM163" s="239" t="s">
        <v>890</v>
      </c>
    </row>
    <row r="164" s="12" customFormat="1" ht="25.92" customHeight="1">
      <c r="A164" s="12"/>
      <c r="B164" s="211"/>
      <c r="C164" s="212"/>
      <c r="D164" s="213" t="s">
        <v>77</v>
      </c>
      <c r="E164" s="214" t="s">
        <v>891</v>
      </c>
      <c r="F164" s="214" t="s">
        <v>892</v>
      </c>
      <c r="G164" s="212"/>
      <c r="H164" s="212"/>
      <c r="I164" s="215"/>
      <c r="J164" s="216">
        <f>BK164</f>
        <v>0</v>
      </c>
      <c r="K164" s="212"/>
      <c r="L164" s="217"/>
      <c r="M164" s="218"/>
      <c r="N164" s="219"/>
      <c r="O164" s="219"/>
      <c r="P164" s="220">
        <f>SUM(P165:P184)</f>
        <v>0</v>
      </c>
      <c r="Q164" s="219"/>
      <c r="R164" s="220">
        <f>SUM(R165:R184)</f>
        <v>0</v>
      </c>
      <c r="S164" s="219"/>
      <c r="T164" s="221">
        <f>SUM(T165:T184)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2" t="s">
        <v>85</v>
      </c>
      <c r="AT164" s="223" t="s">
        <v>77</v>
      </c>
      <c r="AU164" s="223" t="s">
        <v>78</v>
      </c>
      <c r="AY164" s="222" t="s">
        <v>134</v>
      </c>
      <c r="BK164" s="224">
        <f>SUM(BK165:BK184)</f>
        <v>0</v>
      </c>
    </row>
    <row r="165" s="2" customFormat="1" ht="16.5" customHeight="1">
      <c r="A165" s="38"/>
      <c r="B165" s="39"/>
      <c r="C165" s="227" t="s">
        <v>364</v>
      </c>
      <c r="D165" s="227" t="s">
        <v>137</v>
      </c>
      <c r="E165" s="228" t="s">
        <v>893</v>
      </c>
      <c r="F165" s="229" t="s">
        <v>894</v>
      </c>
      <c r="G165" s="230" t="s">
        <v>257</v>
      </c>
      <c r="H165" s="231">
        <v>220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43</v>
      </c>
      <c r="O165" s="91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95</v>
      </c>
      <c r="AT165" s="239" t="s">
        <v>137</v>
      </c>
      <c r="AU165" s="239" t="s">
        <v>85</v>
      </c>
      <c r="AY165" s="17" t="s">
        <v>134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85</v>
      </c>
      <c r="BK165" s="240">
        <f>ROUND(I165*H165,2)</f>
        <v>0</v>
      </c>
      <c r="BL165" s="17" t="s">
        <v>95</v>
      </c>
      <c r="BM165" s="239" t="s">
        <v>895</v>
      </c>
    </row>
    <row r="166" s="2" customFormat="1" ht="21.75" customHeight="1">
      <c r="A166" s="38"/>
      <c r="B166" s="39"/>
      <c r="C166" s="227" t="s">
        <v>285</v>
      </c>
      <c r="D166" s="227" t="s">
        <v>137</v>
      </c>
      <c r="E166" s="228" t="s">
        <v>896</v>
      </c>
      <c r="F166" s="229" t="s">
        <v>897</v>
      </c>
      <c r="G166" s="230" t="s">
        <v>257</v>
      </c>
      <c r="H166" s="231">
        <v>220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43</v>
      </c>
      <c r="O166" s="91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95</v>
      </c>
      <c r="AT166" s="239" t="s">
        <v>137</v>
      </c>
      <c r="AU166" s="239" t="s">
        <v>85</v>
      </c>
      <c r="AY166" s="17" t="s">
        <v>134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85</v>
      </c>
      <c r="BK166" s="240">
        <f>ROUND(I166*H166,2)</f>
        <v>0</v>
      </c>
      <c r="BL166" s="17" t="s">
        <v>95</v>
      </c>
      <c r="BM166" s="239" t="s">
        <v>898</v>
      </c>
    </row>
    <row r="167" s="2" customFormat="1" ht="24.15" customHeight="1">
      <c r="A167" s="38"/>
      <c r="B167" s="39"/>
      <c r="C167" s="227" t="s">
        <v>372</v>
      </c>
      <c r="D167" s="227" t="s">
        <v>137</v>
      </c>
      <c r="E167" s="228" t="s">
        <v>899</v>
      </c>
      <c r="F167" s="229" t="s">
        <v>900</v>
      </c>
      <c r="G167" s="230" t="s">
        <v>257</v>
      </c>
      <c r="H167" s="231">
        <v>220</v>
      </c>
      <c r="I167" s="232"/>
      <c r="J167" s="233">
        <f>ROUND(I167*H167,2)</f>
        <v>0</v>
      </c>
      <c r="K167" s="234"/>
      <c r="L167" s="44"/>
      <c r="M167" s="235" t="s">
        <v>1</v>
      </c>
      <c r="N167" s="236" t="s">
        <v>43</v>
      </c>
      <c r="O167" s="91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95</v>
      </c>
      <c r="AT167" s="239" t="s">
        <v>137</v>
      </c>
      <c r="AU167" s="239" t="s">
        <v>85</v>
      </c>
      <c r="AY167" s="17" t="s">
        <v>134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85</v>
      </c>
      <c r="BK167" s="240">
        <f>ROUND(I167*H167,2)</f>
        <v>0</v>
      </c>
      <c r="BL167" s="17" t="s">
        <v>95</v>
      </c>
      <c r="BM167" s="239" t="s">
        <v>901</v>
      </c>
    </row>
    <row r="168" s="2" customFormat="1" ht="21.75" customHeight="1">
      <c r="A168" s="38"/>
      <c r="B168" s="39"/>
      <c r="C168" s="227" t="s">
        <v>291</v>
      </c>
      <c r="D168" s="227" t="s">
        <v>137</v>
      </c>
      <c r="E168" s="228" t="s">
        <v>902</v>
      </c>
      <c r="F168" s="229" t="s">
        <v>903</v>
      </c>
      <c r="G168" s="230" t="s">
        <v>218</v>
      </c>
      <c r="H168" s="231">
        <v>7</v>
      </c>
      <c r="I168" s="232"/>
      <c r="J168" s="233">
        <f>ROUND(I168*H168,2)</f>
        <v>0</v>
      </c>
      <c r="K168" s="234"/>
      <c r="L168" s="44"/>
      <c r="M168" s="235" t="s">
        <v>1</v>
      </c>
      <c r="N168" s="236" t="s">
        <v>43</v>
      </c>
      <c r="O168" s="91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95</v>
      </c>
      <c r="AT168" s="239" t="s">
        <v>137</v>
      </c>
      <c r="AU168" s="239" t="s">
        <v>85</v>
      </c>
      <c r="AY168" s="17" t="s">
        <v>134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7" t="s">
        <v>85</v>
      </c>
      <c r="BK168" s="240">
        <f>ROUND(I168*H168,2)</f>
        <v>0</v>
      </c>
      <c r="BL168" s="17" t="s">
        <v>95</v>
      </c>
      <c r="BM168" s="239" t="s">
        <v>904</v>
      </c>
    </row>
    <row r="169" s="2" customFormat="1" ht="16.5" customHeight="1">
      <c r="A169" s="38"/>
      <c r="B169" s="39"/>
      <c r="C169" s="227" t="s">
        <v>381</v>
      </c>
      <c r="D169" s="227" t="s">
        <v>137</v>
      </c>
      <c r="E169" s="228" t="s">
        <v>905</v>
      </c>
      <c r="F169" s="229" t="s">
        <v>906</v>
      </c>
      <c r="G169" s="230" t="s">
        <v>218</v>
      </c>
      <c r="H169" s="231">
        <v>7</v>
      </c>
      <c r="I169" s="232"/>
      <c r="J169" s="233">
        <f>ROUND(I169*H169,2)</f>
        <v>0</v>
      </c>
      <c r="K169" s="234"/>
      <c r="L169" s="44"/>
      <c r="M169" s="235" t="s">
        <v>1</v>
      </c>
      <c r="N169" s="236" t="s">
        <v>43</v>
      </c>
      <c r="O169" s="91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95</v>
      </c>
      <c r="AT169" s="239" t="s">
        <v>137</v>
      </c>
      <c r="AU169" s="239" t="s">
        <v>85</v>
      </c>
      <c r="AY169" s="17" t="s">
        <v>134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85</v>
      </c>
      <c r="BK169" s="240">
        <f>ROUND(I169*H169,2)</f>
        <v>0</v>
      </c>
      <c r="BL169" s="17" t="s">
        <v>95</v>
      </c>
      <c r="BM169" s="239" t="s">
        <v>907</v>
      </c>
    </row>
    <row r="170" s="2" customFormat="1" ht="24.15" customHeight="1">
      <c r="A170" s="38"/>
      <c r="B170" s="39"/>
      <c r="C170" s="227" t="s">
        <v>294</v>
      </c>
      <c r="D170" s="227" t="s">
        <v>137</v>
      </c>
      <c r="E170" s="228" t="s">
        <v>908</v>
      </c>
      <c r="F170" s="229" t="s">
        <v>909</v>
      </c>
      <c r="G170" s="230" t="s">
        <v>209</v>
      </c>
      <c r="H170" s="231">
        <v>10</v>
      </c>
      <c r="I170" s="232"/>
      <c r="J170" s="233">
        <f>ROUND(I170*H170,2)</f>
        <v>0</v>
      </c>
      <c r="K170" s="234"/>
      <c r="L170" s="44"/>
      <c r="M170" s="235" t="s">
        <v>1</v>
      </c>
      <c r="N170" s="236" t="s">
        <v>43</v>
      </c>
      <c r="O170" s="91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95</v>
      </c>
      <c r="AT170" s="239" t="s">
        <v>137</v>
      </c>
      <c r="AU170" s="239" t="s">
        <v>85</v>
      </c>
      <c r="AY170" s="17" t="s">
        <v>134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85</v>
      </c>
      <c r="BK170" s="240">
        <f>ROUND(I170*H170,2)</f>
        <v>0</v>
      </c>
      <c r="BL170" s="17" t="s">
        <v>95</v>
      </c>
      <c r="BM170" s="239" t="s">
        <v>910</v>
      </c>
    </row>
    <row r="171" s="2" customFormat="1" ht="24.15" customHeight="1">
      <c r="A171" s="38"/>
      <c r="B171" s="39"/>
      <c r="C171" s="227" t="s">
        <v>389</v>
      </c>
      <c r="D171" s="227" t="s">
        <v>137</v>
      </c>
      <c r="E171" s="228" t="s">
        <v>911</v>
      </c>
      <c r="F171" s="229" t="s">
        <v>912</v>
      </c>
      <c r="G171" s="230" t="s">
        <v>187</v>
      </c>
      <c r="H171" s="231">
        <v>5</v>
      </c>
      <c r="I171" s="232"/>
      <c r="J171" s="233">
        <f>ROUND(I171*H171,2)</f>
        <v>0</v>
      </c>
      <c r="K171" s="234"/>
      <c r="L171" s="44"/>
      <c r="M171" s="235" t="s">
        <v>1</v>
      </c>
      <c r="N171" s="236" t="s">
        <v>43</v>
      </c>
      <c r="O171" s="91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95</v>
      </c>
      <c r="AT171" s="239" t="s">
        <v>137</v>
      </c>
      <c r="AU171" s="239" t="s">
        <v>85</v>
      </c>
      <c r="AY171" s="17" t="s">
        <v>134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85</v>
      </c>
      <c r="BK171" s="240">
        <f>ROUND(I171*H171,2)</f>
        <v>0</v>
      </c>
      <c r="BL171" s="17" t="s">
        <v>95</v>
      </c>
      <c r="BM171" s="239" t="s">
        <v>913</v>
      </c>
    </row>
    <row r="172" s="2" customFormat="1" ht="21.75" customHeight="1">
      <c r="A172" s="38"/>
      <c r="B172" s="39"/>
      <c r="C172" s="227" t="s">
        <v>298</v>
      </c>
      <c r="D172" s="227" t="s">
        <v>137</v>
      </c>
      <c r="E172" s="228" t="s">
        <v>914</v>
      </c>
      <c r="F172" s="229" t="s">
        <v>915</v>
      </c>
      <c r="G172" s="230" t="s">
        <v>209</v>
      </c>
      <c r="H172" s="231">
        <v>40</v>
      </c>
      <c r="I172" s="232"/>
      <c r="J172" s="233">
        <f>ROUND(I172*H172,2)</f>
        <v>0</v>
      </c>
      <c r="K172" s="234"/>
      <c r="L172" s="44"/>
      <c r="M172" s="235" t="s">
        <v>1</v>
      </c>
      <c r="N172" s="236" t="s">
        <v>43</v>
      </c>
      <c r="O172" s="91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9" t="s">
        <v>95</v>
      </c>
      <c r="AT172" s="239" t="s">
        <v>137</v>
      </c>
      <c r="AU172" s="239" t="s">
        <v>85</v>
      </c>
      <c r="AY172" s="17" t="s">
        <v>134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7" t="s">
        <v>85</v>
      </c>
      <c r="BK172" s="240">
        <f>ROUND(I172*H172,2)</f>
        <v>0</v>
      </c>
      <c r="BL172" s="17" t="s">
        <v>95</v>
      </c>
      <c r="BM172" s="239" t="s">
        <v>916</v>
      </c>
    </row>
    <row r="173" s="2" customFormat="1" ht="16.5" customHeight="1">
      <c r="A173" s="38"/>
      <c r="B173" s="39"/>
      <c r="C173" s="227" t="s">
        <v>402</v>
      </c>
      <c r="D173" s="227" t="s">
        <v>137</v>
      </c>
      <c r="E173" s="228" t="s">
        <v>917</v>
      </c>
      <c r="F173" s="229" t="s">
        <v>918</v>
      </c>
      <c r="G173" s="230" t="s">
        <v>257</v>
      </c>
      <c r="H173" s="231">
        <v>220</v>
      </c>
      <c r="I173" s="232"/>
      <c r="J173" s="233">
        <f>ROUND(I173*H173,2)</f>
        <v>0</v>
      </c>
      <c r="K173" s="234"/>
      <c r="L173" s="44"/>
      <c r="M173" s="235" t="s">
        <v>1</v>
      </c>
      <c r="N173" s="236" t="s">
        <v>43</v>
      </c>
      <c r="O173" s="91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9" t="s">
        <v>95</v>
      </c>
      <c r="AT173" s="239" t="s">
        <v>137</v>
      </c>
      <c r="AU173" s="239" t="s">
        <v>85</v>
      </c>
      <c r="AY173" s="17" t="s">
        <v>134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7" t="s">
        <v>85</v>
      </c>
      <c r="BK173" s="240">
        <f>ROUND(I173*H173,2)</f>
        <v>0</v>
      </c>
      <c r="BL173" s="17" t="s">
        <v>95</v>
      </c>
      <c r="BM173" s="239" t="s">
        <v>919</v>
      </c>
    </row>
    <row r="174" s="2" customFormat="1" ht="16.5" customHeight="1">
      <c r="A174" s="38"/>
      <c r="B174" s="39"/>
      <c r="C174" s="269" t="s">
        <v>301</v>
      </c>
      <c r="D174" s="269" t="s">
        <v>195</v>
      </c>
      <c r="E174" s="270" t="s">
        <v>920</v>
      </c>
      <c r="F174" s="271" t="s">
        <v>921</v>
      </c>
      <c r="G174" s="272" t="s">
        <v>257</v>
      </c>
      <c r="H174" s="273">
        <v>15</v>
      </c>
      <c r="I174" s="274"/>
      <c r="J174" s="275">
        <f>ROUND(I174*H174,2)</f>
        <v>0</v>
      </c>
      <c r="K174" s="276"/>
      <c r="L174" s="277"/>
      <c r="M174" s="278" t="s">
        <v>1</v>
      </c>
      <c r="N174" s="279" t="s">
        <v>43</v>
      </c>
      <c r="O174" s="91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167</v>
      </c>
      <c r="AT174" s="239" t="s">
        <v>195</v>
      </c>
      <c r="AU174" s="239" t="s">
        <v>85</v>
      </c>
      <c r="AY174" s="17" t="s">
        <v>134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85</v>
      </c>
      <c r="BK174" s="240">
        <f>ROUND(I174*H174,2)</f>
        <v>0</v>
      </c>
      <c r="BL174" s="17" t="s">
        <v>95</v>
      </c>
      <c r="BM174" s="239" t="s">
        <v>922</v>
      </c>
    </row>
    <row r="175" s="2" customFormat="1" ht="16.5" customHeight="1">
      <c r="A175" s="38"/>
      <c r="B175" s="39"/>
      <c r="C175" s="269" t="s">
        <v>413</v>
      </c>
      <c r="D175" s="269" t="s">
        <v>195</v>
      </c>
      <c r="E175" s="270" t="s">
        <v>923</v>
      </c>
      <c r="F175" s="271" t="s">
        <v>924</v>
      </c>
      <c r="G175" s="272" t="s">
        <v>257</v>
      </c>
      <c r="H175" s="273">
        <v>260</v>
      </c>
      <c r="I175" s="274"/>
      <c r="J175" s="275">
        <f>ROUND(I175*H175,2)</f>
        <v>0</v>
      </c>
      <c r="K175" s="276"/>
      <c r="L175" s="277"/>
      <c r="M175" s="278" t="s">
        <v>1</v>
      </c>
      <c r="N175" s="279" t="s">
        <v>43</v>
      </c>
      <c r="O175" s="91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9" t="s">
        <v>167</v>
      </c>
      <c r="AT175" s="239" t="s">
        <v>195</v>
      </c>
      <c r="AU175" s="239" t="s">
        <v>85</v>
      </c>
      <c r="AY175" s="17" t="s">
        <v>134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7" t="s">
        <v>85</v>
      </c>
      <c r="BK175" s="240">
        <f>ROUND(I175*H175,2)</f>
        <v>0</v>
      </c>
      <c r="BL175" s="17" t="s">
        <v>95</v>
      </c>
      <c r="BM175" s="239" t="s">
        <v>925</v>
      </c>
    </row>
    <row r="176" s="2" customFormat="1" ht="16.5" customHeight="1">
      <c r="A176" s="38"/>
      <c r="B176" s="39"/>
      <c r="C176" s="227" t="s">
        <v>305</v>
      </c>
      <c r="D176" s="227" t="s">
        <v>137</v>
      </c>
      <c r="E176" s="228" t="s">
        <v>926</v>
      </c>
      <c r="F176" s="229" t="s">
        <v>927</v>
      </c>
      <c r="G176" s="230" t="s">
        <v>187</v>
      </c>
      <c r="H176" s="231">
        <v>120</v>
      </c>
      <c r="I176" s="232"/>
      <c r="J176" s="233">
        <f>ROUND(I176*H176,2)</f>
        <v>0</v>
      </c>
      <c r="K176" s="234"/>
      <c r="L176" s="44"/>
      <c r="M176" s="235" t="s">
        <v>1</v>
      </c>
      <c r="N176" s="236" t="s">
        <v>43</v>
      </c>
      <c r="O176" s="91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95</v>
      </c>
      <c r="AT176" s="239" t="s">
        <v>137</v>
      </c>
      <c r="AU176" s="239" t="s">
        <v>85</v>
      </c>
      <c r="AY176" s="17" t="s">
        <v>134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7" t="s">
        <v>85</v>
      </c>
      <c r="BK176" s="240">
        <f>ROUND(I176*H176,2)</f>
        <v>0</v>
      </c>
      <c r="BL176" s="17" t="s">
        <v>95</v>
      </c>
      <c r="BM176" s="239" t="s">
        <v>928</v>
      </c>
    </row>
    <row r="177" s="2" customFormat="1" ht="24.15" customHeight="1">
      <c r="A177" s="38"/>
      <c r="B177" s="39"/>
      <c r="C177" s="227" t="s">
        <v>420</v>
      </c>
      <c r="D177" s="227" t="s">
        <v>137</v>
      </c>
      <c r="E177" s="228" t="s">
        <v>929</v>
      </c>
      <c r="F177" s="229" t="s">
        <v>930</v>
      </c>
      <c r="G177" s="230" t="s">
        <v>931</v>
      </c>
      <c r="H177" s="231">
        <v>0.22</v>
      </c>
      <c r="I177" s="232"/>
      <c r="J177" s="233">
        <f>ROUND(I177*H177,2)</f>
        <v>0</v>
      </c>
      <c r="K177" s="234"/>
      <c r="L177" s="44"/>
      <c r="M177" s="235" t="s">
        <v>1</v>
      </c>
      <c r="N177" s="236" t="s">
        <v>43</v>
      </c>
      <c r="O177" s="91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9" t="s">
        <v>95</v>
      </c>
      <c r="AT177" s="239" t="s">
        <v>137</v>
      </c>
      <c r="AU177" s="239" t="s">
        <v>85</v>
      </c>
      <c r="AY177" s="17" t="s">
        <v>134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7" t="s">
        <v>85</v>
      </c>
      <c r="BK177" s="240">
        <f>ROUND(I177*H177,2)</f>
        <v>0</v>
      </c>
      <c r="BL177" s="17" t="s">
        <v>95</v>
      </c>
      <c r="BM177" s="239" t="s">
        <v>932</v>
      </c>
    </row>
    <row r="178" s="2" customFormat="1" ht="37.8" customHeight="1">
      <c r="A178" s="38"/>
      <c r="B178" s="39"/>
      <c r="C178" s="227" t="s">
        <v>309</v>
      </c>
      <c r="D178" s="227" t="s">
        <v>137</v>
      </c>
      <c r="E178" s="228" t="s">
        <v>933</v>
      </c>
      <c r="F178" s="229" t="s">
        <v>934</v>
      </c>
      <c r="G178" s="230" t="s">
        <v>209</v>
      </c>
      <c r="H178" s="231">
        <v>10</v>
      </c>
      <c r="I178" s="232"/>
      <c r="J178" s="233">
        <f>ROUND(I178*H178,2)</f>
        <v>0</v>
      </c>
      <c r="K178" s="234"/>
      <c r="L178" s="44"/>
      <c r="M178" s="235" t="s">
        <v>1</v>
      </c>
      <c r="N178" s="236" t="s">
        <v>43</v>
      </c>
      <c r="O178" s="91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9" t="s">
        <v>95</v>
      </c>
      <c r="AT178" s="239" t="s">
        <v>137</v>
      </c>
      <c r="AU178" s="239" t="s">
        <v>85</v>
      </c>
      <c r="AY178" s="17" t="s">
        <v>134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7" t="s">
        <v>85</v>
      </c>
      <c r="BK178" s="240">
        <f>ROUND(I178*H178,2)</f>
        <v>0</v>
      </c>
      <c r="BL178" s="17" t="s">
        <v>95</v>
      </c>
      <c r="BM178" s="239" t="s">
        <v>935</v>
      </c>
    </row>
    <row r="179" s="2" customFormat="1" ht="33" customHeight="1">
      <c r="A179" s="38"/>
      <c r="B179" s="39"/>
      <c r="C179" s="227" t="s">
        <v>427</v>
      </c>
      <c r="D179" s="227" t="s">
        <v>137</v>
      </c>
      <c r="E179" s="228" t="s">
        <v>936</v>
      </c>
      <c r="F179" s="229" t="s">
        <v>937</v>
      </c>
      <c r="G179" s="230" t="s">
        <v>209</v>
      </c>
      <c r="H179" s="231">
        <v>5</v>
      </c>
      <c r="I179" s="232"/>
      <c r="J179" s="233">
        <f>ROUND(I179*H179,2)</f>
        <v>0</v>
      </c>
      <c r="K179" s="234"/>
      <c r="L179" s="44"/>
      <c r="M179" s="235" t="s">
        <v>1</v>
      </c>
      <c r="N179" s="236" t="s">
        <v>43</v>
      </c>
      <c r="O179" s="91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9" t="s">
        <v>95</v>
      </c>
      <c r="AT179" s="239" t="s">
        <v>137</v>
      </c>
      <c r="AU179" s="239" t="s">
        <v>85</v>
      </c>
      <c r="AY179" s="17" t="s">
        <v>134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7" t="s">
        <v>85</v>
      </c>
      <c r="BK179" s="240">
        <f>ROUND(I179*H179,2)</f>
        <v>0</v>
      </c>
      <c r="BL179" s="17" t="s">
        <v>95</v>
      </c>
      <c r="BM179" s="239" t="s">
        <v>938</v>
      </c>
    </row>
    <row r="180" s="2" customFormat="1" ht="16.5" customHeight="1">
      <c r="A180" s="38"/>
      <c r="B180" s="39"/>
      <c r="C180" s="227" t="s">
        <v>313</v>
      </c>
      <c r="D180" s="227" t="s">
        <v>137</v>
      </c>
      <c r="E180" s="228" t="s">
        <v>939</v>
      </c>
      <c r="F180" s="229" t="s">
        <v>940</v>
      </c>
      <c r="G180" s="230" t="s">
        <v>257</v>
      </c>
      <c r="H180" s="231">
        <v>16</v>
      </c>
      <c r="I180" s="232"/>
      <c r="J180" s="233">
        <f>ROUND(I180*H180,2)</f>
        <v>0</v>
      </c>
      <c r="K180" s="234"/>
      <c r="L180" s="44"/>
      <c r="M180" s="235" t="s">
        <v>1</v>
      </c>
      <c r="N180" s="236" t="s">
        <v>43</v>
      </c>
      <c r="O180" s="91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9" t="s">
        <v>95</v>
      </c>
      <c r="AT180" s="239" t="s">
        <v>137</v>
      </c>
      <c r="AU180" s="239" t="s">
        <v>85</v>
      </c>
      <c r="AY180" s="17" t="s">
        <v>134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7" t="s">
        <v>85</v>
      </c>
      <c r="BK180" s="240">
        <f>ROUND(I180*H180,2)</f>
        <v>0</v>
      </c>
      <c r="BL180" s="17" t="s">
        <v>95</v>
      </c>
      <c r="BM180" s="239" t="s">
        <v>941</v>
      </c>
    </row>
    <row r="181" s="2" customFormat="1" ht="16.5" customHeight="1">
      <c r="A181" s="38"/>
      <c r="B181" s="39"/>
      <c r="C181" s="227" t="s">
        <v>435</v>
      </c>
      <c r="D181" s="227" t="s">
        <v>137</v>
      </c>
      <c r="E181" s="228" t="s">
        <v>942</v>
      </c>
      <c r="F181" s="229" t="s">
        <v>943</v>
      </c>
      <c r="G181" s="230" t="s">
        <v>187</v>
      </c>
      <c r="H181" s="231">
        <v>5</v>
      </c>
      <c r="I181" s="232"/>
      <c r="J181" s="233">
        <f>ROUND(I181*H181,2)</f>
        <v>0</v>
      </c>
      <c r="K181" s="234"/>
      <c r="L181" s="44"/>
      <c r="M181" s="235" t="s">
        <v>1</v>
      </c>
      <c r="N181" s="236" t="s">
        <v>43</v>
      </c>
      <c r="O181" s="91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9" t="s">
        <v>95</v>
      </c>
      <c r="AT181" s="239" t="s">
        <v>137</v>
      </c>
      <c r="AU181" s="239" t="s">
        <v>85</v>
      </c>
      <c r="AY181" s="17" t="s">
        <v>134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7" t="s">
        <v>85</v>
      </c>
      <c r="BK181" s="240">
        <f>ROUND(I181*H181,2)</f>
        <v>0</v>
      </c>
      <c r="BL181" s="17" t="s">
        <v>95</v>
      </c>
      <c r="BM181" s="239" t="s">
        <v>944</v>
      </c>
    </row>
    <row r="182" s="2" customFormat="1" ht="16.5" customHeight="1">
      <c r="A182" s="38"/>
      <c r="B182" s="39"/>
      <c r="C182" s="269" t="s">
        <v>316</v>
      </c>
      <c r="D182" s="269" t="s">
        <v>195</v>
      </c>
      <c r="E182" s="270" t="s">
        <v>945</v>
      </c>
      <c r="F182" s="271" t="s">
        <v>946</v>
      </c>
      <c r="G182" s="272" t="s">
        <v>187</v>
      </c>
      <c r="H182" s="273">
        <v>5</v>
      </c>
      <c r="I182" s="274"/>
      <c r="J182" s="275">
        <f>ROUND(I182*H182,2)</f>
        <v>0</v>
      </c>
      <c r="K182" s="276"/>
      <c r="L182" s="277"/>
      <c r="M182" s="278" t="s">
        <v>1</v>
      </c>
      <c r="N182" s="279" t="s">
        <v>43</v>
      </c>
      <c r="O182" s="91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9" t="s">
        <v>167</v>
      </c>
      <c r="AT182" s="239" t="s">
        <v>195</v>
      </c>
      <c r="AU182" s="239" t="s">
        <v>85</v>
      </c>
      <c r="AY182" s="17" t="s">
        <v>134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7" t="s">
        <v>85</v>
      </c>
      <c r="BK182" s="240">
        <f>ROUND(I182*H182,2)</f>
        <v>0</v>
      </c>
      <c r="BL182" s="17" t="s">
        <v>95</v>
      </c>
      <c r="BM182" s="239" t="s">
        <v>947</v>
      </c>
    </row>
    <row r="183" s="2" customFormat="1" ht="16.5" customHeight="1">
      <c r="A183" s="38"/>
      <c r="B183" s="39"/>
      <c r="C183" s="227" t="s">
        <v>446</v>
      </c>
      <c r="D183" s="227" t="s">
        <v>137</v>
      </c>
      <c r="E183" s="228" t="s">
        <v>948</v>
      </c>
      <c r="F183" s="229" t="s">
        <v>949</v>
      </c>
      <c r="G183" s="230" t="s">
        <v>722</v>
      </c>
      <c r="H183" s="231">
        <v>1</v>
      </c>
      <c r="I183" s="232"/>
      <c r="J183" s="233">
        <f>ROUND(I183*H183,2)</f>
        <v>0</v>
      </c>
      <c r="K183" s="234"/>
      <c r="L183" s="44"/>
      <c r="M183" s="235" t="s">
        <v>1</v>
      </c>
      <c r="N183" s="236" t="s">
        <v>43</v>
      </c>
      <c r="O183" s="91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9" t="s">
        <v>95</v>
      </c>
      <c r="AT183" s="239" t="s">
        <v>137</v>
      </c>
      <c r="AU183" s="239" t="s">
        <v>85</v>
      </c>
      <c r="AY183" s="17" t="s">
        <v>134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7" t="s">
        <v>85</v>
      </c>
      <c r="BK183" s="240">
        <f>ROUND(I183*H183,2)</f>
        <v>0</v>
      </c>
      <c r="BL183" s="17" t="s">
        <v>95</v>
      </c>
      <c r="BM183" s="239" t="s">
        <v>950</v>
      </c>
    </row>
    <row r="184" s="2" customFormat="1" ht="21.75" customHeight="1">
      <c r="A184" s="38"/>
      <c r="B184" s="39"/>
      <c r="C184" s="227" t="s">
        <v>321</v>
      </c>
      <c r="D184" s="227" t="s">
        <v>137</v>
      </c>
      <c r="E184" s="228" t="s">
        <v>951</v>
      </c>
      <c r="F184" s="229" t="s">
        <v>952</v>
      </c>
      <c r="G184" s="230" t="s">
        <v>209</v>
      </c>
      <c r="H184" s="231">
        <v>220</v>
      </c>
      <c r="I184" s="232"/>
      <c r="J184" s="233">
        <f>ROUND(I184*H184,2)</f>
        <v>0</v>
      </c>
      <c r="K184" s="234"/>
      <c r="L184" s="44"/>
      <c r="M184" s="241" t="s">
        <v>1</v>
      </c>
      <c r="N184" s="242" t="s">
        <v>43</v>
      </c>
      <c r="O184" s="243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9" t="s">
        <v>95</v>
      </c>
      <c r="AT184" s="239" t="s">
        <v>137</v>
      </c>
      <c r="AU184" s="239" t="s">
        <v>85</v>
      </c>
      <c r="AY184" s="17" t="s">
        <v>134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7" t="s">
        <v>85</v>
      </c>
      <c r="BK184" s="240">
        <f>ROUND(I184*H184,2)</f>
        <v>0</v>
      </c>
      <c r="BL184" s="17" t="s">
        <v>95</v>
      </c>
      <c r="BM184" s="239" t="s">
        <v>953</v>
      </c>
    </row>
    <row r="185" s="2" customFormat="1" ht="6.96" customHeight="1">
      <c r="A185" s="38"/>
      <c r="B185" s="66"/>
      <c r="C185" s="67"/>
      <c r="D185" s="67"/>
      <c r="E185" s="67"/>
      <c r="F185" s="67"/>
      <c r="G185" s="67"/>
      <c r="H185" s="67"/>
      <c r="I185" s="67"/>
      <c r="J185" s="67"/>
      <c r="K185" s="67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QK2BD8PDZC4LS+KsS/hPMTosbMlXuUKU5hghyGpWJfVc5H17gjUrAvcbyUNrSVzYssfCi+/b2WydRjepgrBT4g==" hashValue="8Jx1hZjoUqGTkFzZ9mQabftPukjPTgBzgA9zQjEXMcwiGvIwKU++Y4gtXi0sPgDG0IkqaODh5gM93lGfmxzKCw==" algorithmName="SHA-512" password="CC35"/>
  <autoFilter ref="C118:K18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108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VV JIH-Parkoviště u Lidlu ul.Jugoslávská v Ostravě - Zábřehu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954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36</v>
      </c>
      <c r="G12" s="38"/>
      <c r="H12" s="38"/>
      <c r="I12" s="150" t="s">
        <v>22</v>
      </c>
      <c r="J12" s="153" t="str">
        <f>'Rekapitulace stavby'!AN8</f>
        <v>16. 10. 2020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>008 45 451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>Statutární město Ostrava, Městský obvod O-Jih</v>
      </c>
      <c r="F15" s="38"/>
      <c r="G15" s="38"/>
      <c r="H15" s="38"/>
      <c r="I15" s="150" t="s">
        <v>28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29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31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>457 97 170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>HaskoningDHV Czech Republic, spol. s r.o.</v>
      </c>
      <c r="F21" s="38"/>
      <c r="G21" s="38"/>
      <c r="H21" s="38"/>
      <c r="I21" s="150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ROUND((SUM(BE119:BE136)),  2)</f>
        <v>0</v>
      </c>
      <c r="G33" s="38"/>
      <c r="H33" s="38"/>
      <c r="I33" s="164">
        <v>0.20999999999999999</v>
      </c>
      <c r="J33" s="163">
        <f>ROUND(((SUM(BE119:BE136))*I33),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ROUND((SUM(BF119:BF136)),  2)</f>
        <v>0</v>
      </c>
      <c r="G34" s="38"/>
      <c r="H34" s="38"/>
      <c r="I34" s="164">
        <v>0.14999999999999999</v>
      </c>
      <c r="J34" s="163">
        <f>ROUND(((SUM(BF119:BF136))*I34),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ROUND((SUM(BG119:BG136)),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ROUND((SUM(BH119:BH136)),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ROUND((SUM(BI119:BI136)),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VV JIH-Parkoviště u Lidlu ul.Jugoslávská v Ostravě - 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4 - SO 402 Ochrana sdělov...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Statutární město Ostrava, Městský obvod O-Jih</v>
      </c>
      <c r="G91" s="40"/>
      <c r="H91" s="40"/>
      <c r="I91" s="32" t="s">
        <v>31</v>
      </c>
      <c r="J91" s="36" t="str">
        <f>E21</f>
        <v>HaskoningDHV Czech Republic,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112</v>
      </c>
      <c r="D94" s="185"/>
      <c r="E94" s="185"/>
      <c r="F94" s="185"/>
      <c r="G94" s="185"/>
      <c r="H94" s="185"/>
      <c r="I94" s="185"/>
      <c r="J94" s="186" t="s">
        <v>113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114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88"/>
      <c r="C97" s="189"/>
      <c r="D97" s="190" t="s">
        <v>172</v>
      </c>
      <c r="E97" s="191"/>
      <c r="F97" s="191"/>
      <c r="G97" s="191"/>
      <c r="H97" s="191"/>
      <c r="I97" s="191"/>
      <c r="J97" s="192">
        <f>J120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174</v>
      </c>
      <c r="E98" s="196"/>
      <c r="F98" s="196"/>
      <c r="G98" s="196"/>
      <c r="H98" s="196"/>
      <c r="I98" s="196"/>
      <c r="J98" s="197">
        <f>J121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176</v>
      </c>
      <c r="E99" s="196"/>
      <c r="F99" s="196"/>
      <c r="G99" s="196"/>
      <c r="H99" s="196"/>
      <c r="I99" s="196"/>
      <c r="J99" s="197">
        <f>J132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3" t="str">
        <f>E7</f>
        <v>VV JIH-Parkoviště u Lidlu ul.Jugoslávská v Ostravě - Zábřehu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4 - SO 402 Ochrana sdělov...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16. 10. 2020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40.05" customHeight="1">
      <c r="A115" s="38"/>
      <c r="B115" s="39"/>
      <c r="C115" s="32" t="s">
        <v>24</v>
      </c>
      <c r="D115" s="40"/>
      <c r="E115" s="40"/>
      <c r="F115" s="27" t="str">
        <f>E15</f>
        <v>Statutární město Ostrava, Městský obvod O-Jih</v>
      </c>
      <c r="G115" s="40"/>
      <c r="H115" s="40"/>
      <c r="I115" s="32" t="s">
        <v>31</v>
      </c>
      <c r="J115" s="36" t="str">
        <f>E21</f>
        <v>HaskoningDHV Czech Republic, spol. s 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9"/>
      <c r="B118" s="200"/>
      <c r="C118" s="201" t="s">
        <v>121</v>
      </c>
      <c r="D118" s="202" t="s">
        <v>63</v>
      </c>
      <c r="E118" s="202" t="s">
        <v>59</v>
      </c>
      <c r="F118" s="202" t="s">
        <v>60</v>
      </c>
      <c r="G118" s="202" t="s">
        <v>122</v>
      </c>
      <c r="H118" s="202" t="s">
        <v>123</v>
      </c>
      <c r="I118" s="202" t="s">
        <v>124</v>
      </c>
      <c r="J118" s="203" t="s">
        <v>113</v>
      </c>
      <c r="K118" s="204" t="s">
        <v>125</v>
      </c>
      <c r="L118" s="205"/>
      <c r="M118" s="100" t="s">
        <v>1</v>
      </c>
      <c r="N118" s="101" t="s">
        <v>42</v>
      </c>
      <c r="O118" s="101" t="s">
        <v>126</v>
      </c>
      <c r="P118" s="101" t="s">
        <v>127</v>
      </c>
      <c r="Q118" s="101" t="s">
        <v>128</v>
      </c>
      <c r="R118" s="101" t="s">
        <v>129</v>
      </c>
      <c r="S118" s="101" t="s">
        <v>130</v>
      </c>
      <c r="T118" s="102" t="s">
        <v>131</v>
      </c>
      <c r="U118" s="199"/>
      <c r="V118" s="199"/>
      <c r="W118" s="199"/>
      <c r="X118" s="199"/>
      <c r="Y118" s="199"/>
      <c r="Z118" s="199"/>
      <c r="AA118" s="199"/>
      <c r="AB118" s="199"/>
      <c r="AC118" s="199"/>
      <c r="AD118" s="199"/>
      <c r="AE118" s="199"/>
    </row>
    <row r="119" s="2" customFormat="1" ht="22.8" customHeight="1">
      <c r="A119" s="38"/>
      <c r="B119" s="39"/>
      <c r="C119" s="107" t="s">
        <v>132</v>
      </c>
      <c r="D119" s="40"/>
      <c r="E119" s="40"/>
      <c r="F119" s="40"/>
      <c r="G119" s="40"/>
      <c r="H119" s="40"/>
      <c r="I119" s="40"/>
      <c r="J119" s="206">
        <f>BK119</f>
        <v>0</v>
      </c>
      <c r="K119" s="40"/>
      <c r="L119" s="44"/>
      <c r="M119" s="103"/>
      <c r="N119" s="207"/>
      <c r="O119" s="104"/>
      <c r="P119" s="208">
        <f>P120</f>
        <v>0</v>
      </c>
      <c r="Q119" s="104"/>
      <c r="R119" s="208">
        <f>R120</f>
        <v>0</v>
      </c>
      <c r="S119" s="104"/>
      <c r="T119" s="209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115</v>
      </c>
      <c r="BK119" s="210">
        <f>BK120</f>
        <v>0</v>
      </c>
    </row>
    <row r="120" s="12" customFormat="1" ht="25.92" customHeight="1">
      <c r="A120" s="12"/>
      <c r="B120" s="211"/>
      <c r="C120" s="212"/>
      <c r="D120" s="213" t="s">
        <v>77</v>
      </c>
      <c r="E120" s="214" t="s">
        <v>181</v>
      </c>
      <c r="F120" s="214" t="s">
        <v>182</v>
      </c>
      <c r="G120" s="212"/>
      <c r="H120" s="212"/>
      <c r="I120" s="215"/>
      <c r="J120" s="216">
        <f>BK120</f>
        <v>0</v>
      </c>
      <c r="K120" s="212"/>
      <c r="L120" s="217"/>
      <c r="M120" s="218"/>
      <c r="N120" s="219"/>
      <c r="O120" s="219"/>
      <c r="P120" s="220">
        <f>P121+P132</f>
        <v>0</v>
      </c>
      <c r="Q120" s="219"/>
      <c r="R120" s="220">
        <f>R121+R132</f>
        <v>0</v>
      </c>
      <c r="S120" s="219"/>
      <c r="T120" s="221">
        <f>T121+T132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2" t="s">
        <v>85</v>
      </c>
      <c r="AT120" s="223" t="s">
        <v>77</v>
      </c>
      <c r="AU120" s="223" t="s">
        <v>78</v>
      </c>
      <c r="AY120" s="222" t="s">
        <v>134</v>
      </c>
      <c r="BK120" s="224">
        <f>BK121+BK132</f>
        <v>0</v>
      </c>
    </row>
    <row r="121" s="12" customFormat="1" ht="22.8" customHeight="1">
      <c r="A121" s="12"/>
      <c r="B121" s="211"/>
      <c r="C121" s="212"/>
      <c r="D121" s="213" t="s">
        <v>77</v>
      </c>
      <c r="E121" s="225" t="s">
        <v>85</v>
      </c>
      <c r="F121" s="225" t="s">
        <v>211</v>
      </c>
      <c r="G121" s="212"/>
      <c r="H121" s="212"/>
      <c r="I121" s="215"/>
      <c r="J121" s="226">
        <f>BK121</f>
        <v>0</v>
      </c>
      <c r="K121" s="212"/>
      <c r="L121" s="217"/>
      <c r="M121" s="218"/>
      <c r="N121" s="219"/>
      <c r="O121" s="219"/>
      <c r="P121" s="220">
        <f>SUM(P122:P131)</f>
        <v>0</v>
      </c>
      <c r="Q121" s="219"/>
      <c r="R121" s="220">
        <f>SUM(R122:R131)</f>
        <v>0</v>
      </c>
      <c r="S121" s="219"/>
      <c r="T121" s="221">
        <f>SUM(T122:T131)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2" t="s">
        <v>85</v>
      </c>
      <c r="AT121" s="223" t="s">
        <v>77</v>
      </c>
      <c r="AU121" s="223" t="s">
        <v>85</v>
      </c>
      <c r="AY121" s="222" t="s">
        <v>134</v>
      </c>
      <c r="BK121" s="224">
        <f>SUM(BK122:BK131)</f>
        <v>0</v>
      </c>
    </row>
    <row r="122" s="2" customFormat="1" ht="49.05" customHeight="1">
      <c r="A122" s="38"/>
      <c r="B122" s="39"/>
      <c r="C122" s="227" t="s">
        <v>85</v>
      </c>
      <c r="D122" s="227" t="s">
        <v>137</v>
      </c>
      <c r="E122" s="228" t="s">
        <v>277</v>
      </c>
      <c r="F122" s="229" t="s">
        <v>278</v>
      </c>
      <c r="G122" s="230" t="s">
        <v>187</v>
      </c>
      <c r="H122" s="231">
        <v>45.68</v>
      </c>
      <c r="I122" s="232"/>
      <c r="J122" s="233">
        <f>ROUND(I122*H122,2)</f>
        <v>0</v>
      </c>
      <c r="K122" s="234"/>
      <c r="L122" s="44"/>
      <c r="M122" s="235" t="s">
        <v>1</v>
      </c>
      <c r="N122" s="236" t="s">
        <v>43</v>
      </c>
      <c r="O122" s="91"/>
      <c r="P122" s="237">
        <f>O122*H122</f>
        <v>0</v>
      </c>
      <c r="Q122" s="237">
        <v>0</v>
      </c>
      <c r="R122" s="237">
        <f>Q122*H122</f>
        <v>0</v>
      </c>
      <c r="S122" s="237">
        <v>0</v>
      </c>
      <c r="T122" s="23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9" t="s">
        <v>95</v>
      </c>
      <c r="AT122" s="239" t="s">
        <v>137</v>
      </c>
      <c r="AU122" s="239" t="s">
        <v>87</v>
      </c>
      <c r="AY122" s="17" t="s">
        <v>134</v>
      </c>
      <c r="BE122" s="240">
        <f>IF(N122="základní",J122,0)</f>
        <v>0</v>
      </c>
      <c r="BF122" s="240">
        <f>IF(N122="snížená",J122,0)</f>
        <v>0</v>
      </c>
      <c r="BG122" s="240">
        <f>IF(N122="zákl. přenesená",J122,0)</f>
        <v>0</v>
      </c>
      <c r="BH122" s="240">
        <f>IF(N122="sníž. přenesená",J122,0)</f>
        <v>0</v>
      </c>
      <c r="BI122" s="240">
        <f>IF(N122="nulová",J122,0)</f>
        <v>0</v>
      </c>
      <c r="BJ122" s="17" t="s">
        <v>85</v>
      </c>
      <c r="BK122" s="240">
        <f>ROUND(I122*H122,2)</f>
        <v>0</v>
      </c>
      <c r="BL122" s="17" t="s">
        <v>95</v>
      </c>
      <c r="BM122" s="239" t="s">
        <v>87</v>
      </c>
    </row>
    <row r="123" s="13" customFormat="1">
      <c r="A123" s="13"/>
      <c r="B123" s="246"/>
      <c r="C123" s="247"/>
      <c r="D123" s="248" t="s">
        <v>188</v>
      </c>
      <c r="E123" s="249" t="s">
        <v>1</v>
      </c>
      <c r="F123" s="250" t="s">
        <v>955</v>
      </c>
      <c r="G123" s="247"/>
      <c r="H123" s="251">
        <v>21.84</v>
      </c>
      <c r="I123" s="252"/>
      <c r="J123" s="247"/>
      <c r="K123" s="247"/>
      <c r="L123" s="253"/>
      <c r="M123" s="254"/>
      <c r="N123" s="255"/>
      <c r="O123" s="255"/>
      <c r="P123" s="255"/>
      <c r="Q123" s="255"/>
      <c r="R123" s="255"/>
      <c r="S123" s="255"/>
      <c r="T123" s="25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7" t="s">
        <v>188</v>
      </c>
      <c r="AU123" s="257" t="s">
        <v>87</v>
      </c>
      <c r="AV123" s="13" t="s">
        <v>87</v>
      </c>
      <c r="AW123" s="13" t="s">
        <v>34</v>
      </c>
      <c r="AX123" s="13" t="s">
        <v>78</v>
      </c>
      <c r="AY123" s="257" t="s">
        <v>134</v>
      </c>
    </row>
    <row r="124" s="13" customFormat="1">
      <c r="A124" s="13"/>
      <c r="B124" s="246"/>
      <c r="C124" s="247"/>
      <c r="D124" s="248" t="s">
        <v>188</v>
      </c>
      <c r="E124" s="249" t="s">
        <v>1</v>
      </c>
      <c r="F124" s="250" t="s">
        <v>956</v>
      </c>
      <c r="G124" s="247"/>
      <c r="H124" s="251">
        <v>20.899999999999999</v>
      </c>
      <c r="I124" s="252"/>
      <c r="J124" s="247"/>
      <c r="K124" s="247"/>
      <c r="L124" s="253"/>
      <c r="M124" s="254"/>
      <c r="N124" s="255"/>
      <c r="O124" s="255"/>
      <c r="P124" s="255"/>
      <c r="Q124" s="255"/>
      <c r="R124" s="255"/>
      <c r="S124" s="255"/>
      <c r="T124" s="25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7" t="s">
        <v>188</v>
      </c>
      <c r="AU124" s="257" t="s">
        <v>87</v>
      </c>
      <c r="AV124" s="13" t="s">
        <v>87</v>
      </c>
      <c r="AW124" s="13" t="s">
        <v>34</v>
      </c>
      <c r="AX124" s="13" t="s">
        <v>78</v>
      </c>
      <c r="AY124" s="257" t="s">
        <v>134</v>
      </c>
    </row>
    <row r="125" s="13" customFormat="1">
      <c r="A125" s="13"/>
      <c r="B125" s="246"/>
      <c r="C125" s="247"/>
      <c r="D125" s="248" t="s">
        <v>188</v>
      </c>
      <c r="E125" s="249" t="s">
        <v>1</v>
      </c>
      <c r="F125" s="250" t="s">
        <v>957</v>
      </c>
      <c r="G125" s="247"/>
      <c r="H125" s="251">
        <v>2.9399999999999999</v>
      </c>
      <c r="I125" s="252"/>
      <c r="J125" s="247"/>
      <c r="K125" s="247"/>
      <c r="L125" s="253"/>
      <c r="M125" s="254"/>
      <c r="N125" s="255"/>
      <c r="O125" s="255"/>
      <c r="P125" s="255"/>
      <c r="Q125" s="255"/>
      <c r="R125" s="255"/>
      <c r="S125" s="255"/>
      <c r="T125" s="25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7" t="s">
        <v>188</v>
      </c>
      <c r="AU125" s="257" t="s">
        <v>87</v>
      </c>
      <c r="AV125" s="13" t="s">
        <v>87</v>
      </c>
      <c r="AW125" s="13" t="s">
        <v>34</v>
      </c>
      <c r="AX125" s="13" t="s">
        <v>78</v>
      </c>
      <c r="AY125" s="257" t="s">
        <v>134</v>
      </c>
    </row>
    <row r="126" s="14" customFormat="1">
      <c r="A126" s="14"/>
      <c r="B126" s="258"/>
      <c r="C126" s="259"/>
      <c r="D126" s="248" t="s">
        <v>188</v>
      </c>
      <c r="E126" s="260" t="s">
        <v>1</v>
      </c>
      <c r="F126" s="261" t="s">
        <v>190</v>
      </c>
      <c r="G126" s="259"/>
      <c r="H126" s="262">
        <v>45.679999999999993</v>
      </c>
      <c r="I126" s="263"/>
      <c r="J126" s="259"/>
      <c r="K126" s="259"/>
      <c r="L126" s="264"/>
      <c r="M126" s="265"/>
      <c r="N126" s="266"/>
      <c r="O126" s="266"/>
      <c r="P126" s="266"/>
      <c r="Q126" s="266"/>
      <c r="R126" s="266"/>
      <c r="S126" s="266"/>
      <c r="T126" s="26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8" t="s">
        <v>188</v>
      </c>
      <c r="AU126" s="268" t="s">
        <v>87</v>
      </c>
      <c r="AV126" s="14" t="s">
        <v>95</v>
      </c>
      <c r="AW126" s="14" t="s">
        <v>34</v>
      </c>
      <c r="AX126" s="14" t="s">
        <v>85</v>
      </c>
      <c r="AY126" s="268" t="s">
        <v>134</v>
      </c>
    </row>
    <row r="127" s="2" customFormat="1" ht="62.7" customHeight="1">
      <c r="A127" s="38"/>
      <c r="B127" s="39"/>
      <c r="C127" s="227" t="s">
        <v>87</v>
      </c>
      <c r="D127" s="227" t="s">
        <v>137</v>
      </c>
      <c r="E127" s="228" t="s">
        <v>191</v>
      </c>
      <c r="F127" s="229" t="s">
        <v>192</v>
      </c>
      <c r="G127" s="230" t="s">
        <v>187</v>
      </c>
      <c r="H127" s="231">
        <v>45.68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43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95</v>
      </c>
      <c r="AT127" s="239" t="s">
        <v>137</v>
      </c>
      <c r="AU127" s="239" t="s">
        <v>87</v>
      </c>
      <c r="AY127" s="17" t="s">
        <v>134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85</v>
      </c>
      <c r="BK127" s="240">
        <f>ROUND(I127*H127,2)</f>
        <v>0</v>
      </c>
      <c r="BL127" s="17" t="s">
        <v>95</v>
      </c>
      <c r="BM127" s="239" t="s">
        <v>95</v>
      </c>
    </row>
    <row r="128" s="2" customFormat="1" ht="44.25" customHeight="1">
      <c r="A128" s="38"/>
      <c r="B128" s="39"/>
      <c r="C128" s="227" t="s">
        <v>92</v>
      </c>
      <c r="D128" s="227" t="s">
        <v>137</v>
      </c>
      <c r="E128" s="228" t="s">
        <v>200</v>
      </c>
      <c r="F128" s="229" t="s">
        <v>201</v>
      </c>
      <c r="G128" s="230" t="s">
        <v>198</v>
      </c>
      <c r="H128" s="231">
        <v>68.519999999999996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43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95</v>
      </c>
      <c r="AT128" s="239" t="s">
        <v>137</v>
      </c>
      <c r="AU128" s="239" t="s">
        <v>87</v>
      </c>
      <c r="AY128" s="17" t="s">
        <v>134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85</v>
      </c>
      <c r="BK128" s="240">
        <f>ROUND(I128*H128,2)</f>
        <v>0</v>
      </c>
      <c r="BL128" s="17" t="s">
        <v>95</v>
      </c>
      <c r="BM128" s="239" t="s">
        <v>157</v>
      </c>
    </row>
    <row r="129" s="13" customFormat="1">
      <c r="A129" s="13"/>
      <c r="B129" s="246"/>
      <c r="C129" s="247"/>
      <c r="D129" s="248" t="s">
        <v>188</v>
      </c>
      <c r="E129" s="249" t="s">
        <v>1</v>
      </c>
      <c r="F129" s="250" t="s">
        <v>958</v>
      </c>
      <c r="G129" s="247"/>
      <c r="H129" s="251">
        <v>68.519999999999996</v>
      </c>
      <c r="I129" s="252"/>
      <c r="J129" s="247"/>
      <c r="K129" s="247"/>
      <c r="L129" s="253"/>
      <c r="M129" s="254"/>
      <c r="N129" s="255"/>
      <c r="O129" s="255"/>
      <c r="P129" s="255"/>
      <c r="Q129" s="255"/>
      <c r="R129" s="255"/>
      <c r="S129" s="255"/>
      <c r="T129" s="25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188</v>
      </c>
      <c r="AU129" s="257" t="s">
        <v>87</v>
      </c>
      <c r="AV129" s="13" t="s">
        <v>87</v>
      </c>
      <c r="AW129" s="13" t="s">
        <v>34</v>
      </c>
      <c r="AX129" s="13" t="s">
        <v>78</v>
      </c>
      <c r="AY129" s="257" t="s">
        <v>134</v>
      </c>
    </row>
    <row r="130" s="14" customFormat="1">
      <c r="A130" s="14"/>
      <c r="B130" s="258"/>
      <c r="C130" s="259"/>
      <c r="D130" s="248" t="s">
        <v>188</v>
      </c>
      <c r="E130" s="260" t="s">
        <v>1</v>
      </c>
      <c r="F130" s="261" t="s">
        <v>190</v>
      </c>
      <c r="G130" s="259"/>
      <c r="H130" s="262">
        <v>68.519999999999996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8" t="s">
        <v>188</v>
      </c>
      <c r="AU130" s="268" t="s">
        <v>87</v>
      </c>
      <c r="AV130" s="14" t="s">
        <v>95</v>
      </c>
      <c r="AW130" s="14" t="s">
        <v>34</v>
      </c>
      <c r="AX130" s="14" t="s">
        <v>85</v>
      </c>
      <c r="AY130" s="268" t="s">
        <v>134</v>
      </c>
    </row>
    <row r="131" s="2" customFormat="1" ht="37.8" customHeight="1">
      <c r="A131" s="38"/>
      <c r="B131" s="39"/>
      <c r="C131" s="227" t="s">
        <v>95</v>
      </c>
      <c r="D131" s="227" t="s">
        <v>137</v>
      </c>
      <c r="E131" s="228" t="s">
        <v>204</v>
      </c>
      <c r="F131" s="229" t="s">
        <v>205</v>
      </c>
      <c r="G131" s="230" t="s">
        <v>187</v>
      </c>
      <c r="H131" s="231">
        <v>45.68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43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95</v>
      </c>
      <c r="AT131" s="239" t="s">
        <v>137</v>
      </c>
      <c r="AU131" s="239" t="s">
        <v>87</v>
      </c>
      <c r="AY131" s="17" t="s">
        <v>134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85</v>
      </c>
      <c r="BK131" s="240">
        <f>ROUND(I131*H131,2)</f>
        <v>0</v>
      </c>
      <c r="BL131" s="17" t="s">
        <v>95</v>
      </c>
      <c r="BM131" s="239" t="s">
        <v>167</v>
      </c>
    </row>
    <row r="132" s="12" customFormat="1" ht="22.8" customHeight="1">
      <c r="A132" s="12"/>
      <c r="B132" s="211"/>
      <c r="C132" s="212"/>
      <c r="D132" s="213" t="s">
        <v>77</v>
      </c>
      <c r="E132" s="225" t="s">
        <v>379</v>
      </c>
      <c r="F132" s="225" t="s">
        <v>380</v>
      </c>
      <c r="G132" s="212"/>
      <c r="H132" s="212"/>
      <c r="I132" s="215"/>
      <c r="J132" s="226">
        <f>BK132</f>
        <v>0</v>
      </c>
      <c r="K132" s="212"/>
      <c r="L132" s="217"/>
      <c r="M132" s="218"/>
      <c r="N132" s="219"/>
      <c r="O132" s="219"/>
      <c r="P132" s="220">
        <f>SUM(P133:P136)</f>
        <v>0</v>
      </c>
      <c r="Q132" s="219"/>
      <c r="R132" s="220">
        <f>SUM(R133:R136)</f>
        <v>0</v>
      </c>
      <c r="S132" s="219"/>
      <c r="T132" s="221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85</v>
      </c>
      <c r="AT132" s="223" t="s">
        <v>77</v>
      </c>
      <c r="AU132" s="223" t="s">
        <v>85</v>
      </c>
      <c r="AY132" s="222" t="s">
        <v>134</v>
      </c>
      <c r="BK132" s="224">
        <f>SUM(BK133:BK136)</f>
        <v>0</v>
      </c>
    </row>
    <row r="133" s="2" customFormat="1" ht="21.75" customHeight="1">
      <c r="A133" s="38"/>
      <c r="B133" s="39"/>
      <c r="C133" s="227" t="s">
        <v>98</v>
      </c>
      <c r="D133" s="227" t="s">
        <v>137</v>
      </c>
      <c r="E133" s="228" t="s">
        <v>382</v>
      </c>
      <c r="F133" s="229" t="s">
        <v>383</v>
      </c>
      <c r="G133" s="230" t="s">
        <v>257</v>
      </c>
      <c r="H133" s="231">
        <v>38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43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95</v>
      </c>
      <c r="AT133" s="239" t="s">
        <v>137</v>
      </c>
      <c r="AU133" s="239" t="s">
        <v>87</v>
      </c>
      <c r="AY133" s="17" t="s">
        <v>134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85</v>
      </c>
      <c r="BK133" s="240">
        <f>ROUND(I133*H133,2)</f>
        <v>0</v>
      </c>
      <c r="BL133" s="17" t="s">
        <v>95</v>
      </c>
      <c r="BM133" s="239" t="s">
        <v>202</v>
      </c>
    </row>
    <row r="134" s="2" customFormat="1" ht="33" customHeight="1">
      <c r="A134" s="38"/>
      <c r="B134" s="39"/>
      <c r="C134" s="227" t="s">
        <v>157</v>
      </c>
      <c r="D134" s="227" t="s">
        <v>137</v>
      </c>
      <c r="E134" s="228" t="s">
        <v>385</v>
      </c>
      <c r="F134" s="229" t="s">
        <v>386</v>
      </c>
      <c r="G134" s="230" t="s">
        <v>257</v>
      </c>
      <c r="H134" s="231">
        <v>104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43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95</v>
      </c>
      <c r="AT134" s="239" t="s">
        <v>137</v>
      </c>
      <c r="AU134" s="239" t="s">
        <v>87</v>
      </c>
      <c r="AY134" s="17" t="s">
        <v>134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85</v>
      </c>
      <c r="BK134" s="240">
        <f>ROUND(I134*H134,2)</f>
        <v>0</v>
      </c>
      <c r="BL134" s="17" t="s">
        <v>95</v>
      </c>
      <c r="BM134" s="239" t="s">
        <v>206</v>
      </c>
    </row>
    <row r="135" s="2" customFormat="1" ht="24.15" customHeight="1">
      <c r="A135" s="38"/>
      <c r="B135" s="39"/>
      <c r="C135" s="227" t="s">
        <v>163</v>
      </c>
      <c r="D135" s="227" t="s">
        <v>137</v>
      </c>
      <c r="E135" s="228" t="s">
        <v>959</v>
      </c>
      <c r="F135" s="229" t="s">
        <v>960</v>
      </c>
      <c r="G135" s="230" t="s">
        <v>1</v>
      </c>
      <c r="H135" s="231">
        <v>12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43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95</v>
      </c>
      <c r="AT135" s="239" t="s">
        <v>137</v>
      </c>
      <c r="AU135" s="239" t="s">
        <v>87</v>
      </c>
      <c r="AY135" s="17" t="s">
        <v>134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85</v>
      </c>
      <c r="BK135" s="240">
        <f>ROUND(I135*H135,2)</f>
        <v>0</v>
      </c>
      <c r="BL135" s="17" t="s">
        <v>95</v>
      </c>
      <c r="BM135" s="239" t="s">
        <v>210</v>
      </c>
    </row>
    <row r="136" s="2" customFormat="1" ht="24.15" customHeight="1">
      <c r="A136" s="38"/>
      <c r="B136" s="39"/>
      <c r="C136" s="269" t="s">
        <v>167</v>
      </c>
      <c r="D136" s="269" t="s">
        <v>195</v>
      </c>
      <c r="E136" s="270" t="s">
        <v>961</v>
      </c>
      <c r="F136" s="271" t="s">
        <v>962</v>
      </c>
      <c r="G136" s="272" t="s">
        <v>722</v>
      </c>
      <c r="H136" s="273">
        <v>1</v>
      </c>
      <c r="I136" s="274"/>
      <c r="J136" s="275">
        <f>ROUND(I136*H136,2)</f>
        <v>0</v>
      </c>
      <c r="K136" s="276"/>
      <c r="L136" s="277"/>
      <c r="M136" s="290" t="s">
        <v>1</v>
      </c>
      <c r="N136" s="291" t="s">
        <v>43</v>
      </c>
      <c r="O136" s="243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167</v>
      </c>
      <c r="AT136" s="239" t="s">
        <v>195</v>
      </c>
      <c r="AU136" s="239" t="s">
        <v>87</v>
      </c>
      <c r="AY136" s="17" t="s">
        <v>134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85</v>
      </c>
      <c r="BK136" s="240">
        <f>ROUND(I136*H136,2)</f>
        <v>0</v>
      </c>
      <c r="BL136" s="17" t="s">
        <v>95</v>
      </c>
      <c r="BM136" s="239" t="s">
        <v>214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sUD/0fhn9AdaMq62pJDCcYWb6SR93zMHIqSrOSuVKh4g2IjoaFV0MS72ZvVFMHpfWTbUqDtDoxjCctnq3qVkpA==" hashValue="/ngy3KeggFMebYu25IleMaBNyAHNLkX2d69RW0nxLbWIUxMIm0I7oCjDtDYctrLlhDbL5GdhdJFY2ml6yDTHlA==" algorithmName="SHA-512" password="CC35"/>
  <autoFilter ref="C118:K13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108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VV JIH-Parkoviště u Lidlu ul.Jugoslávská v Ostravě - Zábřehu</v>
      </c>
      <c r="F7" s="150"/>
      <c r="G7" s="150"/>
      <c r="H7" s="150"/>
      <c r="L7" s="20"/>
    </row>
    <row r="8" s="1" customFormat="1" ht="12" customHeight="1">
      <c r="B8" s="20"/>
      <c r="D8" s="150" t="s">
        <v>109</v>
      </c>
      <c r="L8" s="20"/>
    </row>
    <row r="9" s="2" customFormat="1" ht="16.5" customHeight="1">
      <c r="A9" s="38"/>
      <c r="B9" s="44"/>
      <c r="C9" s="38"/>
      <c r="D9" s="38"/>
      <c r="E9" s="151" t="s">
        <v>963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964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965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36</v>
      </c>
      <c r="G14" s="38"/>
      <c r="H14" s="38"/>
      <c r="I14" s="150" t="s">
        <v>22</v>
      </c>
      <c r="J14" s="153" t="str">
        <f>'Rekapitulace stavby'!AN8</f>
        <v>16. 10. 2020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>008 45 451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Statutární město Ostrava, Městský obvod O-Jih</v>
      </c>
      <c r="F17" s="38"/>
      <c r="G17" s="38"/>
      <c r="H17" s="38"/>
      <c r="I17" s="150" t="s">
        <v>28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29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31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>457 97 170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>HaskoningDHV Czech Republic, spol. s r.o.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ROUND((SUM(BE124:BE157)),  2)</f>
        <v>0</v>
      </c>
      <c r="G35" s="38"/>
      <c r="H35" s="38"/>
      <c r="I35" s="164">
        <v>0.20999999999999999</v>
      </c>
      <c r="J35" s="163">
        <f>ROUND(((SUM(BE124:BE157))*I35),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ROUND((SUM(BF124:BF157)),  2)</f>
        <v>0</v>
      </c>
      <c r="G36" s="38"/>
      <c r="H36" s="38"/>
      <c r="I36" s="164">
        <v>0.14999999999999999</v>
      </c>
      <c r="J36" s="163">
        <f>ROUND(((SUM(BF124:BF157))*I36),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ROUND((SUM(BG124:BG157)),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ROUND((SUM(BH124:BH157)),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ROUND((SUM(BI124:BI157)),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VV JIH-Parkoviště u Lidlu ul.Jugoslávská v Ostravě - 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963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964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Výsadba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16. 10. 2020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Statutární město Ostrava, Městský obvod O-Jih</v>
      </c>
      <c r="G93" s="40"/>
      <c r="H93" s="40"/>
      <c r="I93" s="32" t="s">
        <v>31</v>
      </c>
      <c r="J93" s="36" t="str">
        <f>E23</f>
        <v>HaskoningDHV Czech Republic, spol. s 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112</v>
      </c>
      <c r="D96" s="185"/>
      <c r="E96" s="185"/>
      <c r="F96" s="185"/>
      <c r="G96" s="185"/>
      <c r="H96" s="185"/>
      <c r="I96" s="185"/>
      <c r="J96" s="186" t="s">
        <v>113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114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115</v>
      </c>
    </row>
    <row r="99" s="9" customFormat="1" ht="24.96" customHeight="1">
      <c r="A99" s="9"/>
      <c r="B99" s="188"/>
      <c r="C99" s="189"/>
      <c r="D99" s="190" t="s">
        <v>172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966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967</v>
      </c>
      <c r="E101" s="196"/>
      <c r="F101" s="196"/>
      <c r="G101" s="196"/>
      <c r="H101" s="196"/>
      <c r="I101" s="196"/>
      <c r="J101" s="197">
        <f>J144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180</v>
      </c>
      <c r="E102" s="196"/>
      <c r="F102" s="196"/>
      <c r="G102" s="196"/>
      <c r="H102" s="196"/>
      <c r="I102" s="196"/>
      <c r="J102" s="197">
        <f>J156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VV JIH-Parkoviště u Lidlu ul.Jugoslávská v Ostravě - Zábřehu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109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963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964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a - Výsadba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16. 10. 2020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40.05" customHeight="1">
      <c r="A120" s="38"/>
      <c r="B120" s="39"/>
      <c r="C120" s="32" t="s">
        <v>24</v>
      </c>
      <c r="D120" s="40"/>
      <c r="E120" s="40"/>
      <c r="F120" s="27" t="str">
        <f>E17</f>
        <v>Statutární město Ostrava, Městský obvod O-Jih</v>
      </c>
      <c r="G120" s="40"/>
      <c r="H120" s="40"/>
      <c r="I120" s="32" t="s">
        <v>31</v>
      </c>
      <c r="J120" s="36" t="str">
        <f>E23</f>
        <v>HaskoningDHV Czech Republic, spol. s 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IF(E20="","",E20)</f>
        <v>Vyplň údaj</v>
      </c>
      <c r="G121" s="40"/>
      <c r="H121" s="40"/>
      <c r="I121" s="32" t="s">
        <v>35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121</v>
      </c>
      <c r="D123" s="202" t="s">
        <v>63</v>
      </c>
      <c r="E123" s="202" t="s">
        <v>59</v>
      </c>
      <c r="F123" s="202" t="s">
        <v>60</v>
      </c>
      <c r="G123" s="202" t="s">
        <v>122</v>
      </c>
      <c r="H123" s="202" t="s">
        <v>123</v>
      </c>
      <c r="I123" s="202" t="s">
        <v>124</v>
      </c>
      <c r="J123" s="203" t="s">
        <v>113</v>
      </c>
      <c r="K123" s="204" t="s">
        <v>125</v>
      </c>
      <c r="L123" s="205"/>
      <c r="M123" s="100" t="s">
        <v>1</v>
      </c>
      <c r="N123" s="101" t="s">
        <v>42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40"/>
      <c r="J124" s="206">
        <f>BK124</f>
        <v>0</v>
      </c>
      <c r="K124" s="40"/>
      <c r="L124" s="44"/>
      <c r="M124" s="103"/>
      <c r="N124" s="207"/>
      <c r="O124" s="104"/>
      <c r="P124" s="208">
        <f>P125</f>
        <v>0</v>
      </c>
      <c r="Q124" s="104"/>
      <c r="R124" s="208">
        <f>R125</f>
        <v>0</v>
      </c>
      <c r="S124" s="104"/>
      <c r="T124" s="209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115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77</v>
      </c>
      <c r="E125" s="214" t="s">
        <v>181</v>
      </c>
      <c r="F125" s="214" t="s">
        <v>182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P126+P144+P156</f>
        <v>0</v>
      </c>
      <c r="Q125" s="219"/>
      <c r="R125" s="220">
        <f>R126+R144+R156</f>
        <v>0</v>
      </c>
      <c r="S125" s="219"/>
      <c r="T125" s="221">
        <f>T126+T144+T156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85</v>
      </c>
      <c r="AT125" s="223" t="s">
        <v>77</v>
      </c>
      <c r="AU125" s="223" t="s">
        <v>78</v>
      </c>
      <c r="AY125" s="222" t="s">
        <v>134</v>
      </c>
      <c r="BK125" s="224">
        <f>BK126+BK144+BK156</f>
        <v>0</v>
      </c>
    </row>
    <row r="126" s="12" customFormat="1" ht="22.8" customHeight="1">
      <c r="A126" s="12"/>
      <c r="B126" s="211"/>
      <c r="C126" s="212"/>
      <c r="D126" s="213" t="s">
        <v>77</v>
      </c>
      <c r="E126" s="225" t="s">
        <v>219</v>
      </c>
      <c r="F126" s="225" t="s">
        <v>968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SUM(P127:P143)</f>
        <v>0</v>
      </c>
      <c r="Q126" s="219"/>
      <c r="R126" s="220">
        <f>SUM(R127:R143)</f>
        <v>0</v>
      </c>
      <c r="S126" s="219"/>
      <c r="T126" s="221">
        <f>SUM(T127:T143)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77</v>
      </c>
      <c r="AU126" s="223" t="s">
        <v>85</v>
      </c>
      <c r="AY126" s="222" t="s">
        <v>134</v>
      </c>
      <c r="BK126" s="224">
        <f>SUM(BK127:BK143)</f>
        <v>0</v>
      </c>
    </row>
    <row r="127" s="2" customFormat="1" ht="24.15" customHeight="1">
      <c r="A127" s="38"/>
      <c r="B127" s="39"/>
      <c r="C127" s="227" t="s">
        <v>85</v>
      </c>
      <c r="D127" s="227" t="s">
        <v>137</v>
      </c>
      <c r="E127" s="228" t="s">
        <v>969</v>
      </c>
      <c r="F127" s="229" t="s">
        <v>970</v>
      </c>
      <c r="G127" s="230" t="s">
        <v>209</v>
      </c>
      <c r="H127" s="231">
        <v>90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43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95</v>
      </c>
      <c r="AT127" s="239" t="s">
        <v>137</v>
      </c>
      <c r="AU127" s="239" t="s">
        <v>87</v>
      </c>
      <c r="AY127" s="17" t="s">
        <v>134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85</v>
      </c>
      <c r="BK127" s="240">
        <f>ROUND(I127*H127,2)</f>
        <v>0</v>
      </c>
      <c r="BL127" s="17" t="s">
        <v>95</v>
      </c>
      <c r="BM127" s="239" t="s">
        <v>971</v>
      </c>
    </row>
    <row r="128" s="2" customFormat="1" ht="33" customHeight="1">
      <c r="A128" s="38"/>
      <c r="B128" s="39"/>
      <c r="C128" s="227" t="s">
        <v>87</v>
      </c>
      <c r="D128" s="227" t="s">
        <v>137</v>
      </c>
      <c r="E128" s="228" t="s">
        <v>972</v>
      </c>
      <c r="F128" s="229" t="s">
        <v>973</v>
      </c>
      <c r="G128" s="230" t="s">
        <v>218</v>
      </c>
      <c r="H128" s="231">
        <v>240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43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95</v>
      </c>
      <c r="AT128" s="239" t="s">
        <v>137</v>
      </c>
      <c r="AU128" s="239" t="s">
        <v>87</v>
      </c>
      <c r="AY128" s="17" t="s">
        <v>134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85</v>
      </c>
      <c r="BK128" s="240">
        <f>ROUND(I128*H128,2)</f>
        <v>0</v>
      </c>
      <c r="BL128" s="17" t="s">
        <v>95</v>
      </c>
      <c r="BM128" s="239" t="s">
        <v>974</v>
      </c>
    </row>
    <row r="129" s="2" customFormat="1" ht="33" customHeight="1">
      <c r="A129" s="38"/>
      <c r="B129" s="39"/>
      <c r="C129" s="227" t="s">
        <v>92</v>
      </c>
      <c r="D129" s="227" t="s">
        <v>137</v>
      </c>
      <c r="E129" s="228" t="s">
        <v>975</v>
      </c>
      <c r="F129" s="229" t="s">
        <v>976</v>
      </c>
      <c r="G129" s="230" t="s">
        <v>218</v>
      </c>
      <c r="H129" s="231">
        <v>15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43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95</v>
      </c>
      <c r="AT129" s="239" t="s">
        <v>137</v>
      </c>
      <c r="AU129" s="239" t="s">
        <v>87</v>
      </c>
      <c r="AY129" s="17" t="s">
        <v>134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85</v>
      </c>
      <c r="BK129" s="240">
        <f>ROUND(I129*H129,2)</f>
        <v>0</v>
      </c>
      <c r="BL129" s="17" t="s">
        <v>95</v>
      </c>
      <c r="BM129" s="239" t="s">
        <v>977</v>
      </c>
    </row>
    <row r="130" s="2" customFormat="1" ht="24.15" customHeight="1">
      <c r="A130" s="38"/>
      <c r="B130" s="39"/>
      <c r="C130" s="227" t="s">
        <v>95</v>
      </c>
      <c r="D130" s="227" t="s">
        <v>137</v>
      </c>
      <c r="E130" s="228" t="s">
        <v>978</v>
      </c>
      <c r="F130" s="229" t="s">
        <v>979</v>
      </c>
      <c r="G130" s="230" t="s">
        <v>209</v>
      </c>
      <c r="H130" s="231">
        <v>60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43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95</v>
      </c>
      <c r="AT130" s="239" t="s">
        <v>137</v>
      </c>
      <c r="AU130" s="239" t="s">
        <v>87</v>
      </c>
      <c r="AY130" s="17" t="s">
        <v>134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85</v>
      </c>
      <c r="BK130" s="240">
        <f>ROUND(I130*H130,2)</f>
        <v>0</v>
      </c>
      <c r="BL130" s="17" t="s">
        <v>95</v>
      </c>
      <c r="BM130" s="239" t="s">
        <v>980</v>
      </c>
    </row>
    <row r="131" s="2" customFormat="1" ht="24.15" customHeight="1">
      <c r="A131" s="38"/>
      <c r="B131" s="39"/>
      <c r="C131" s="227" t="s">
        <v>98</v>
      </c>
      <c r="D131" s="227" t="s">
        <v>137</v>
      </c>
      <c r="E131" s="228" t="s">
        <v>981</v>
      </c>
      <c r="F131" s="229" t="s">
        <v>982</v>
      </c>
      <c r="G131" s="230" t="s">
        <v>218</v>
      </c>
      <c r="H131" s="231">
        <v>240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43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95</v>
      </c>
      <c r="AT131" s="239" t="s">
        <v>137</v>
      </c>
      <c r="AU131" s="239" t="s">
        <v>87</v>
      </c>
      <c r="AY131" s="17" t="s">
        <v>134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85</v>
      </c>
      <c r="BK131" s="240">
        <f>ROUND(I131*H131,2)</f>
        <v>0</v>
      </c>
      <c r="BL131" s="17" t="s">
        <v>95</v>
      </c>
      <c r="BM131" s="239" t="s">
        <v>983</v>
      </c>
    </row>
    <row r="132" s="2" customFormat="1" ht="24.15" customHeight="1">
      <c r="A132" s="38"/>
      <c r="B132" s="39"/>
      <c r="C132" s="227" t="s">
        <v>157</v>
      </c>
      <c r="D132" s="227" t="s">
        <v>137</v>
      </c>
      <c r="E132" s="228" t="s">
        <v>984</v>
      </c>
      <c r="F132" s="229" t="s">
        <v>985</v>
      </c>
      <c r="G132" s="230" t="s">
        <v>218</v>
      </c>
      <c r="H132" s="231">
        <v>15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43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95</v>
      </c>
      <c r="AT132" s="239" t="s">
        <v>137</v>
      </c>
      <c r="AU132" s="239" t="s">
        <v>87</v>
      </c>
      <c r="AY132" s="17" t="s">
        <v>134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85</v>
      </c>
      <c r="BK132" s="240">
        <f>ROUND(I132*H132,2)</f>
        <v>0</v>
      </c>
      <c r="BL132" s="17" t="s">
        <v>95</v>
      </c>
      <c r="BM132" s="239" t="s">
        <v>986</v>
      </c>
    </row>
    <row r="133" s="2" customFormat="1" ht="24.15" customHeight="1">
      <c r="A133" s="38"/>
      <c r="B133" s="39"/>
      <c r="C133" s="227" t="s">
        <v>163</v>
      </c>
      <c r="D133" s="227" t="s">
        <v>137</v>
      </c>
      <c r="E133" s="228" t="s">
        <v>987</v>
      </c>
      <c r="F133" s="229" t="s">
        <v>988</v>
      </c>
      <c r="G133" s="230" t="s">
        <v>218</v>
      </c>
      <c r="H133" s="231">
        <v>15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43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95</v>
      </c>
      <c r="AT133" s="239" t="s">
        <v>137</v>
      </c>
      <c r="AU133" s="239" t="s">
        <v>87</v>
      </c>
      <c r="AY133" s="17" t="s">
        <v>134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85</v>
      </c>
      <c r="BK133" s="240">
        <f>ROUND(I133*H133,2)</f>
        <v>0</v>
      </c>
      <c r="BL133" s="17" t="s">
        <v>95</v>
      </c>
      <c r="BM133" s="239" t="s">
        <v>989</v>
      </c>
    </row>
    <row r="134" s="2" customFormat="1" ht="24.15" customHeight="1">
      <c r="A134" s="38"/>
      <c r="B134" s="39"/>
      <c r="C134" s="227" t="s">
        <v>167</v>
      </c>
      <c r="D134" s="227" t="s">
        <v>137</v>
      </c>
      <c r="E134" s="228" t="s">
        <v>990</v>
      </c>
      <c r="F134" s="229" t="s">
        <v>991</v>
      </c>
      <c r="G134" s="230" t="s">
        <v>218</v>
      </c>
      <c r="H134" s="231">
        <v>15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43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95</v>
      </c>
      <c r="AT134" s="239" t="s">
        <v>137</v>
      </c>
      <c r="AU134" s="239" t="s">
        <v>87</v>
      </c>
      <c r="AY134" s="17" t="s">
        <v>134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85</v>
      </c>
      <c r="BK134" s="240">
        <f>ROUND(I134*H134,2)</f>
        <v>0</v>
      </c>
      <c r="BL134" s="17" t="s">
        <v>95</v>
      </c>
      <c r="BM134" s="239" t="s">
        <v>992</v>
      </c>
    </row>
    <row r="135" s="2" customFormat="1" ht="24.15" customHeight="1">
      <c r="A135" s="38"/>
      <c r="B135" s="39"/>
      <c r="C135" s="227" t="s">
        <v>215</v>
      </c>
      <c r="D135" s="227" t="s">
        <v>137</v>
      </c>
      <c r="E135" s="228" t="s">
        <v>993</v>
      </c>
      <c r="F135" s="229" t="s">
        <v>994</v>
      </c>
      <c r="G135" s="230" t="s">
        <v>209</v>
      </c>
      <c r="H135" s="231">
        <v>15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43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95</v>
      </c>
      <c r="AT135" s="239" t="s">
        <v>137</v>
      </c>
      <c r="AU135" s="239" t="s">
        <v>87</v>
      </c>
      <c r="AY135" s="17" t="s">
        <v>134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85</v>
      </c>
      <c r="BK135" s="240">
        <f>ROUND(I135*H135,2)</f>
        <v>0</v>
      </c>
      <c r="BL135" s="17" t="s">
        <v>95</v>
      </c>
      <c r="BM135" s="239" t="s">
        <v>995</v>
      </c>
    </row>
    <row r="136" s="2" customFormat="1" ht="24.15" customHeight="1">
      <c r="A136" s="38"/>
      <c r="B136" s="39"/>
      <c r="C136" s="227" t="s">
        <v>202</v>
      </c>
      <c r="D136" s="227" t="s">
        <v>137</v>
      </c>
      <c r="E136" s="228" t="s">
        <v>996</v>
      </c>
      <c r="F136" s="229" t="s">
        <v>997</v>
      </c>
      <c r="G136" s="230" t="s">
        <v>209</v>
      </c>
      <c r="H136" s="231">
        <v>90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43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95</v>
      </c>
      <c r="AT136" s="239" t="s">
        <v>137</v>
      </c>
      <c r="AU136" s="239" t="s">
        <v>87</v>
      </c>
      <c r="AY136" s="17" t="s">
        <v>134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85</v>
      </c>
      <c r="BK136" s="240">
        <f>ROUND(I136*H136,2)</f>
        <v>0</v>
      </c>
      <c r="BL136" s="17" t="s">
        <v>95</v>
      </c>
      <c r="BM136" s="239" t="s">
        <v>998</v>
      </c>
    </row>
    <row r="137" s="2" customFormat="1" ht="24.15" customHeight="1">
      <c r="A137" s="38"/>
      <c r="B137" s="39"/>
      <c r="C137" s="227" t="s">
        <v>223</v>
      </c>
      <c r="D137" s="227" t="s">
        <v>137</v>
      </c>
      <c r="E137" s="228" t="s">
        <v>999</v>
      </c>
      <c r="F137" s="229" t="s">
        <v>1000</v>
      </c>
      <c r="G137" s="230" t="s">
        <v>198</v>
      </c>
      <c r="H137" s="231">
        <v>0.0060000000000000001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43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95</v>
      </c>
      <c r="AT137" s="239" t="s">
        <v>137</v>
      </c>
      <c r="AU137" s="239" t="s">
        <v>87</v>
      </c>
      <c r="AY137" s="17" t="s">
        <v>134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85</v>
      </c>
      <c r="BK137" s="240">
        <f>ROUND(I137*H137,2)</f>
        <v>0</v>
      </c>
      <c r="BL137" s="17" t="s">
        <v>95</v>
      </c>
      <c r="BM137" s="239" t="s">
        <v>1001</v>
      </c>
    </row>
    <row r="138" s="2" customFormat="1" ht="21.75" customHeight="1">
      <c r="A138" s="38"/>
      <c r="B138" s="39"/>
      <c r="C138" s="227" t="s">
        <v>206</v>
      </c>
      <c r="D138" s="227" t="s">
        <v>137</v>
      </c>
      <c r="E138" s="228" t="s">
        <v>1002</v>
      </c>
      <c r="F138" s="229" t="s">
        <v>1003</v>
      </c>
      <c r="G138" s="230" t="s">
        <v>187</v>
      </c>
      <c r="H138" s="231">
        <v>5.4000000000000004</v>
      </c>
      <c r="I138" s="232"/>
      <c r="J138" s="233">
        <f>ROUND(I138*H138,2)</f>
        <v>0</v>
      </c>
      <c r="K138" s="234"/>
      <c r="L138" s="44"/>
      <c r="M138" s="235" t="s">
        <v>1</v>
      </c>
      <c r="N138" s="236" t="s">
        <v>43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95</v>
      </c>
      <c r="AT138" s="239" t="s">
        <v>137</v>
      </c>
      <c r="AU138" s="239" t="s">
        <v>87</v>
      </c>
      <c r="AY138" s="17" t="s">
        <v>134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85</v>
      </c>
      <c r="BK138" s="240">
        <f>ROUND(I138*H138,2)</f>
        <v>0</v>
      </c>
      <c r="BL138" s="17" t="s">
        <v>95</v>
      </c>
      <c r="BM138" s="239" t="s">
        <v>1004</v>
      </c>
    </row>
    <row r="139" s="2" customFormat="1" ht="24.15" customHeight="1">
      <c r="A139" s="38"/>
      <c r="B139" s="39"/>
      <c r="C139" s="227" t="s">
        <v>234</v>
      </c>
      <c r="D139" s="227" t="s">
        <v>137</v>
      </c>
      <c r="E139" s="228" t="s">
        <v>1005</v>
      </c>
      <c r="F139" s="229" t="s">
        <v>1006</v>
      </c>
      <c r="G139" s="230" t="s">
        <v>187</v>
      </c>
      <c r="H139" s="231">
        <v>48.600000000000001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43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95</v>
      </c>
      <c r="AT139" s="239" t="s">
        <v>137</v>
      </c>
      <c r="AU139" s="239" t="s">
        <v>87</v>
      </c>
      <c r="AY139" s="17" t="s">
        <v>134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85</v>
      </c>
      <c r="BK139" s="240">
        <f>ROUND(I139*H139,2)</f>
        <v>0</v>
      </c>
      <c r="BL139" s="17" t="s">
        <v>95</v>
      </c>
      <c r="BM139" s="239" t="s">
        <v>1007</v>
      </c>
    </row>
    <row r="140" s="2" customFormat="1" ht="21.75" customHeight="1">
      <c r="A140" s="38"/>
      <c r="B140" s="39"/>
      <c r="C140" s="227" t="s">
        <v>210</v>
      </c>
      <c r="D140" s="227" t="s">
        <v>137</v>
      </c>
      <c r="E140" s="228" t="s">
        <v>1008</v>
      </c>
      <c r="F140" s="229" t="s">
        <v>1009</v>
      </c>
      <c r="G140" s="230" t="s">
        <v>187</v>
      </c>
      <c r="H140" s="231">
        <v>3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43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95</v>
      </c>
      <c r="AT140" s="239" t="s">
        <v>137</v>
      </c>
      <c r="AU140" s="239" t="s">
        <v>87</v>
      </c>
      <c r="AY140" s="17" t="s">
        <v>134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85</v>
      </c>
      <c r="BK140" s="240">
        <f>ROUND(I140*H140,2)</f>
        <v>0</v>
      </c>
      <c r="BL140" s="17" t="s">
        <v>95</v>
      </c>
      <c r="BM140" s="239" t="s">
        <v>1010</v>
      </c>
    </row>
    <row r="141" s="2" customFormat="1" ht="21.75" customHeight="1">
      <c r="A141" s="38"/>
      <c r="B141" s="39"/>
      <c r="C141" s="227" t="s">
        <v>8</v>
      </c>
      <c r="D141" s="227" t="s">
        <v>137</v>
      </c>
      <c r="E141" s="228" t="s">
        <v>1011</v>
      </c>
      <c r="F141" s="229" t="s">
        <v>1012</v>
      </c>
      <c r="G141" s="230" t="s">
        <v>187</v>
      </c>
      <c r="H141" s="231">
        <v>2.3999999999999999</v>
      </c>
      <c r="I141" s="232"/>
      <c r="J141" s="233">
        <f>ROUND(I141*H141,2)</f>
        <v>0</v>
      </c>
      <c r="K141" s="234"/>
      <c r="L141" s="44"/>
      <c r="M141" s="235" t="s">
        <v>1</v>
      </c>
      <c r="N141" s="236" t="s">
        <v>43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95</v>
      </c>
      <c r="AT141" s="239" t="s">
        <v>137</v>
      </c>
      <c r="AU141" s="239" t="s">
        <v>87</v>
      </c>
      <c r="AY141" s="17" t="s">
        <v>134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85</v>
      </c>
      <c r="BK141" s="240">
        <f>ROUND(I141*H141,2)</f>
        <v>0</v>
      </c>
      <c r="BL141" s="17" t="s">
        <v>95</v>
      </c>
      <c r="BM141" s="239" t="s">
        <v>1013</v>
      </c>
    </row>
    <row r="142" s="2" customFormat="1" ht="33" customHeight="1">
      <c r="A142" s="38"/>
      <c r="B142" s="39"/>
      <c r="C142" s="227" t="s">
        <v>214</v>
      </c>
      <c r="D142" s="227" t="s">
        <v>137</v>
      </c>
      <c r="E142" s="228" t="s">
        <v>191</v>
      </c>
      <c r="F142" s="229" t="s">
        <v>1014</v>
      </c>
      <c r="G142" s="230" t="s">
        <v>187</v>
      </c>
      <c r="H142" s="231">
        <v>22.5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43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95</v>
      </c>
      <c r="AT142" s="239" t="s">
        <v>137</v>
      </c>
      <c r="AU142" s="239" t="s">
        <v>87</v>
      </c>
      <c r="AY142" s="17" t="s">
        <v>134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85</v>
      </c>
      <c r="BK142" s="240">
        <f>ROUND(I142*H142,2)</f>
        <v>0</v>
      </c>
      <c r="BL142" s="17" t="s">
        <v>95</v>
      </c>
      <c r="BM142" s="239" t="s">
        <v>1015</v>
      </c>
    </row>
    <row r="143" s="2" customFormat="1" ht="24.15" customHeight="1">
      <c r="A143" s="38"/>
      <c r="B143" s="39"/>
      <c r="C143" s="227" t="s">
        <v>254</v>
      </c>
      <c r="D143" s="227" t="s">
        <v>137</v>
      </c>
      <c r="E143" s="228" t="s">
        <v>1016</v>
      </c>
      <c r="F143" s="229" t="s">
        <v>1017</v>
      </c>
      <c r="G143" s="230" t="s">
        <v>187</v>
      </c>
      <c r="H143" s="231">
        <v>22.5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43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95</v>
      </c>
      <c r="AT143" s="239" t="s">
        <v>137</v>
      </c>
      <c r="AU143" s="239" t="s">
        <v>87</v>
      </c>
      <c r="AY143" s="17" t="s">
        <v>134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85</v>
      </c>
      <c r="BK143" s="240">
        <f>ROUND(I143*H143,2)</f>
        <v>0</v>
      </c>
      <c r="BL143" s="17" t="s">
        <v>95</v>
      </c>
      <c r="BM143" s="239" t="s">
        <v>1018</v>
      </c>
    </row>
    <row r="144" s="12" customFormat="1" ht="22.8" customHeight="1">
      <c r="A144" s="12"/>
      <c r="B144" s="211"/>
      <c r="C144" s="212"/>
      <c r="D144" s="213" t="s">
        <v>77</v>
      </c>
      <c r="E144" s="225" t="s">
        <v>85</v>
      </c>
      <c r="F144" s="225" t="s">
        <v>1019</v>
      </c>
      <c r="G144" s="212"/>
      <c r="H144" s="212"/>
      <c r="I144" s="215"/>
      <c r="J144" s="226">
        <f>BK144</f>
        <v>0</v>
      </c>
      <c r="K144" s="212"/>
      <c r="L144" s="217"/>
      <c r="M144" s="218"/>
      <c r="N144" s="219"/>
      <c r="O144" s="219"/>
      <c r="P144" s="220">
        <f>SUM(P145:P155)</f>
        <v>0</v>
      </c>
      <c r="Q144" s="219"/>
      <c r="R144" s="220">
        <f>SUM(R145:R155)</f>
        <v>0</v>
      </c>
      <c r="S144" s="219"/>
      <c r="T144" s="221">
        <f>SUM(T145:T155)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85</v>
      </c>
      <c r="AT144" s="223" t="s">
        <v>77</v>
      </c>
      <c r="AU144" s="223" t="s">
        <v>85</v>
      </c>
      <c r="AY144" s="222" t="s">
        <v>134</v>
      </c>
      <c r="BK144" s="224">
        <f>SUM(BK145:BK155)</f>
        <v>0</v>
      </c>
    </row>
    <row r="145" s="2" customFormat="1" ht="16.5" customHeight="1">
      <c r="A145" s="38"/>
      <c r="B145" s="39"/>
      <c r="C145" s="227" t="s">
        <v>219</v>
      </c>
      <c r="D145" s="227" t="s">
        <v>137</v>
      </c>
      <c r="E145" s="228" t="s">
        <v>1020</v>
      </c>
      <c r="F145" s="229" t="s">
        <v>1021</v>
      </c>
      <c r="G145" s="230" t="s">
        <v>722</v>
      </c>
      <c r="H145" s="231">
        <v>1</v>
      </c>
      <c r="I145" s="232"/>
      <c r="J145" s="233">
        <f>ROUND(I145*H145,2)</f>
        <v>0</v>
      </c>
      <c r="K145" s="234"/>
      <c r="L145" s="44"/>
      <c r="M145" s="235" t="s">
        <v>1</v>
      </c>
      <c r="N145" s="236" t="s">
        <v>43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95</v>
      </c>
      <c r="AT145" s="239" t="s">
        <v>137</v>
      </c>
      <c r="AU145" s="239" t="s">
        <v>87</v>
      </c>
      <c r="AY145" s="17" t="s">
        <v>134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85</v>
      </c>
      <c r="BK145" s="240">
        <f>ROUND(I145*H145,2)</f>
        <v>0</v>
      </c>
      <c r="BL145" s="17" t="s">
        <v>95</v>
      </c>
      <c r="BM145" s="239" t="s">
        <v>1022</v>
      </c>
    </row>
    <row r="146" s="2" customFormat="1" ht="16.5" customHeight="1">
      <c r="A146" s="38"/>
      <c r="B146" s="39"/>
      <c r="C146" s="227" t="s">
        <v>268</v>
      </c>
      <c r="D146" s="227" t="s">
        <v>137</v>
      </c>
      <c r="E146" s="228" t="s">
        <v>1023</v>
      </c>
      <c r="F146" s="229" t="s">
        <v>1024</v>
      </c>
      <c r="G146" s="230" t="s">
        <v>722</v>
      </c>
      <c r="H146" s="231">
        <v>14</v>
      </c>
      <c r="I146" s="232"/>
      <c r="J146" s="233">
        <f>ROUND(I146*H146,2)</f>
        <v>0</v>
      </c>
      <c r="K146" s="234"/>
      <c r="L146" s="44"/>
      <c r="M146" s="235" t="s">
        <v>1</v>
      </c>
      <c r="N146" s="236" t="s">
        <v>43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95</v>
      </c>
      <c r="AT146" s="239" t="s">
        <v>137</v>
      </c>
      <c r="AU146" s="239" t="s">
        <v>87</v>
      </c>
      <c r="AY146" s="17" t="s">
        <v>134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85</v>
      </c>
      <c r="BK146" s="240">
        <f>ROUND(I146*H146,2)</f>
        <v>0</v>
      </c>
      <c r="BL146" s="17" t="s">
        <v>95</v>
      </c>
      <c r="BM146" s="239" t="s">
        <v>1025</v>
      </c>
    </row>
    <row r="147" s="2" customFormat="1" ht="21.75" customHeight="1">
      <c r="A147" s="38"/>
      <c r="B147" s="39"/>
      <c r="C147" s="227" t="s">
        <v>222</v>
      </c>
      <c r="D147" s="227" t="s">
        <v>137</v>
      </c>
      <c r="E147" s="228" t="s">
        <v>1026</v>
      </c>
      <c r="F147" s="229" t="s">
        <v>1027</v>
      </c>
      <c r="G147" s="230" t="s">
        <v>722</v>
      </c>
      <c r="H147" s="231">
        <v>240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43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95</v>
      </c>
      <c r="AT147" s="239" t="s">
        <v>137</v>
      </c>
      <c r="AU147" s="239" t="s">
        <v>87</v>
      </c>
      <c r="AY147" s="17" t="s">
        <v>134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85</v>
      </c>
      <c r="BK147" s="240">
        <f>ROUND(I147*H147,2)</f>
        <v>0</v>
      </c>
      <c r="BL147" s="17" t="s">
        <v>95</v>
      </c>
      <c r="BM147" s="239" t="s">
        <v>1028</v>
      </c>
    </row>
    <row r="148" s="2" customFormat="1" ht="21.75" customHeight="1">
      <c r="A148" s="38"/>
      <c r="B148" s="39"/>
      <c r="C148" s="227" t="s">
        <v>7</v>
      </c>
      <c r="D148" s="227" t="s">
        <v>137</v>
      </c>
      <c r="E148" s="228" t="s">
        <v>1029</v>
      </c>
      <c r="F148" s="229" t="s">
        <v>1030</v>
      </c>
      <c r="G148" s="230" t="s">
        <v>722</v>
      </c>
      <c r="H148" s="231">
        <v>570</v>
      </c>
      <c r="I148" s="232"/>
      <c r="J148" s="233">
        <f>ROUND(I148*H148,2)</f>
        <v>0</v>
      </c>
      <c r="K148" s="234"/>
      <c r="L148" s="44"/>
      <c r="M148" s="235" t="s">
        <v>1</v>
      </c>
      <c r="N148" s="236" t="s">
        <v>43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95</v>
      </c>
      <c r="AT148" s="239" t="s">
        <v>137</v>
      </c>
      <c r="AU148" s="239" t="s">
        <v>87</v>
      </c>
      <c r="AY148" s="17" t="s">
        <v>134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85</v>
      </c>
      <c r="BK148" s="240">
        <f>ROUND(I148*H148,2)</f>
        <v>0</v>
      </c>
      <c r="BL148" s="17" t="s">
        <v>95</v>
      </c>
      <c r="BM148" s="239" t="s">
        <v>1031</v>
      </c>
    </row>
    <row r="149" s="2" customFormat="1" ht="16.5" customHeight="1">
      <c r="A149" s="38"/>
      <c r="B149" s="39"/>
      <c r="C149" s="227" t="s">
        <v>226</v>
      </c>
      <c r="D149" s="227" t="s">
        <v>137</v>
      </c>
      <c r="E149" s="228" t="s">
        <v>1032</v>
      </c>
      <c r="F149" s="229" t="s">
        <v>1033</v>
      </c>
      <c r="G149" s="230" t="s">
        <v>722</v>
      </c>
      <c r="H149" s="231">
        <v>60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43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95</v>
      </c>
      <c r="AT149" s="239" t="s">
        <v>137</v>
      </c>
      <c r="AU149" s="239" t="s">
        <v>87</v>
      </c>
      <c r="AY149" s="17" t="s">
        <v>134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85</v>
      </c>
      <c r="BK149" s="240">
        <f>ROUND(I149*H149,2)</f>
        <v>0</v>
      </c>
      <c r="BL149" s="17" t="s">
        <v>95</v>
      </c>
      <c r="BM149" s="239" t="s">
        <v>1034</v>
      </c>
    </row>
    <row r="150" s="2" customFormat="1" ht="16.5" customHeight="1">
      <c r="A150" s="38"/>
      <c r="B150" s="39"/>
      <c r="C150" s="227" t="s">
        <v>288</v>
      </c>
      <c r="D150" s="227" t="s">
        <v>137</v>
      </c>
      <c r="E150" s="228" t="s">
        <v>1035</v>
      </c>
      <c r="F150" s="229" t="s">
        <v>1036</v>
      </c>
      <c r="G150" s="230" t="s">
        <v>722</v>
      </c>
      <c r="H150" s="231">
        <v>15</v>
      </c>
      <c r="I150" s="232"/>
      <c r="J150" s="233">
        <f>ROUND(I150*H150,2)</f>
        <v>0</v>
      </c>
      <c r="K150" s="234"/>
      <c r="L150" s="44"/>
      <c r="M150" s="235" t="s">
        <v>1</v>
      </c>
      <c r="N150" s="236" t="s">
        <v>43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95</v>
      </c>
      <c r="AT150" s="239" t="s">
        <v>137</v>
      </c>
      <c r="AU150" s="239" t="s">
        <v>87</v>
      </c>
      <c r="AY150" s="17" t="s">
        <v>134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85</v>
      </c>
      <c r="BK150" s="240">
        <f>ROUND(I150*H150,2)</f>
        <v>0</v>
      </c>
      <c r="BL150" s="17" t="s">
        <v>95</v>
      </c>
      <c r="BM150" s="239" t="s">
        <v>1037</v>
      </c>
    </row>
    <row r="151" s="2" customFormat="1" ht="16.5" customHeight="1">
      <c r="A151" s="38"/>
      <c r="B151" s="39"/>
      <c r="C151" s="227" t="s">
        <v>231</v>
      </c>
      <c r="D151" s="227" t="s">
        <v>137</v>
      </c>
      <c r="E151" s="228" t="s">
        <v>1038</v>
      </c>
      <c r="F151" s="229" t="s">
        <v>1039</v>
      </c>
      <c r="G151" s="230" t="s">
        <v>345</v>
      </c>
      <c r="H151" s="231">
        <v>8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43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95</v>
      </c>
      <c r="AT151" s="239" t="s">
        <v>137</v>
      </c>
      <c r="AU151" s="239" t="s">
        <v>87</v>
      </c>
      <c r="AY151" s="17" t="s">
        <v>134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85</v>
      </c>
      <c r="BK151" s="240">
        <f>ROUND(I151*H151,2)</f>
        <v>0</v>
      </c>
      <c r="BL151" s="17" t="s">
        <v>95</v>
      </c>
      <c r="BM151" s="239" t="s">
        <v>1040</v>
      </c>
    </row>
    <row r="152" s="2" customFormat="1" ht="16.5" customHeight="1">
      <c r="A152" s="38"/>
      <c r="B152" s="39"/>
      <c r="C152" s="227" t="s">
        <v>295</v>
      </c>
      <c r="D152" s="227" t="s">
        <v>137</v>
      </c>
      <c r="E152" s="228" t="s">
        <v>1041</v>
      </c>
      <c r="F152" s="229" t="s">
        <v>1042</v>
      </c>
      <c r="G152" s="230" t="s">
        <v>722</v>
      </c>
      <c r="H152" s="231">
        <v>15</v>
      </c>
      <c r="I152" s="232"/>
      <c r="J152" s="233">
        <f>ROUND(I152*H152,2)</f>
        <v>0</v>
      </c>
      <c r="K152" s="234"/>
      <c r="L152" s="44"/>
      <c r="M152" s="235" t="s">
        <v>1</v>
      </c>
      <c r="N152" s="236" t="s">
        <v>43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95</v>
      </c>
      <c r="AT152" s="239" t="s">
        <v>137</v>
      </c>
      <c r="AU152" s="239" t="s">
        <v>87</v>
      </c>
      <c r="AY152" s="17" t="s">
        <v>134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7" t="s">
        <v>85</v>
      </c>
      <c r="BK152" s="240">
        <f>ROUND(I152*H152,2)</f>
        <v>0</v>
      </c>
      <c r="BL152" s="17" t="s">
        <v>95</v>
      </c>
      <c r="BM152" s="239" t="s">
        <v>1043</v>
      </c>
    </row>
    <row r="153" s="2" customFormat="1" ht="16.5" customHeight="1">
      <c r="A153" s="38"/>
      <c r="B153" s="39"/>
      <c r="C153" s="227" t="s">
        <v>237</v>
      </c>
      <c r="D153" s="227" t="s">
        <v>137</v>
      </c>
      <c r="E153" s="228" t="s">
        <v>1044</v>
      </c>
      <c r="F153" s="229" t="s">
        <v>1045</v>
      </c>
      <c r="G153" s="230" t="s">
        <v>187</v>
      </c>
      <c r="H153" s="231">
        <v>15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43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95</v>
      </c>
      <c r="AT153" s="239" t="s">
        <v>137</v>
      </c>
      <c r="AU153" s="239" t="s">
        <v>87</v>
      </c>
      <c r="AY153" s="17" t="s">
        <v>134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85</v>
      </c>
      <c r="BK153" s="240">
        <f>ROUND(I153*H153,2)</f>
        <v>0</v>
      </c>
      <c r="BL153" s="17" t="s">
        <v>95</v>
      </c>
      <c r="BM153" s="239" t="s">
        <v>1046</v>
      </c>
    </row>
    <row r="154" s="2" customFormat="1" ht="16.5" customHeight="1">
      <c r="A154" s="38"/>
      <c r="B154" s="39"/>
      <c r="C154" s="227" t="s">
        <v>302</v>
      </c>
      <c r="D154" s="227" t="s">
        <v>137</v>
      </c>
      <c r="E154" s="228" t="s">
        <v>1044</v>
      </c>
      <c r="F154" s="229" t="s">
        <v>1045</v>
      </c>
      <c r="G154" s="230" t="s">
        <v>187</v>
      </c>
      <c r="H154" s="231">
        <v>9</v>
      </c>
      <c r="I154" s="232"/>
      <c r="J154" s="233">
        <f>ROUND(I154*H154,2)</f>
        <v>0</v>
      </c>
      <c r="K154" s="234"/>
      <c r="L154" s="44"/>
      <c r="M154" s="235" t="s">
        <v>1</v>
      </c>
      <c r="N154" s="236" t="s">
        <v>43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95</v>
      </c>
      <c r="AT154" s="239" t="s">
        <v>137</v>
      </c>
      <c r="AU154" s="239" t="s">
        <v>87</v>
      </c>
      <c r="AY154" s="17" t="s">
        <v>134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85</v>
      </c>
      <c r="BK154" s="240">
        <f>ROUND(I154*H154,2)</f>
        <v>0</v>
      </c>
      <c r="BL154" s="17" t="s">
        <v>95</v>
      </c>
      <c r="BM154" s="239" t="s">
        <v>1047</v>
      </c>
    </row>
    <row r="155" s="2" customFormat="1" ht="16.5" customHeight="1">
      <c r="A155" s="38"/>
      <c r="B155" s="39"/>
      <c r="C155" s="227" t="s">
        <v>242</v>
      </c>
      <c r="D155" s="227" t="s">
        <v>137</v>
      </c>
      <c r="E155" s="228" t="s">
        <v>1048</v>
      </c>
      <c r="F155" s="229" t="s">
        <v>1049</v>
      </c>
      <c r="G155" s="230" t="s">
        <v>187</v>
      </c>
      <c r="H155" s="231">
        <v>13.5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43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95</v>
      </c>
      <c r="AT155" s="239" t="s">
        <v>137</v>
      </c>
      <c r="AU155" s="239" t="s">
        <v>87</v>
      </c>
      <c r="AY155" s="17" t="s">
        <v>134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85</v>
      </c>
      <c r="BK155" s="240">
        <f>ROUND(I155*H155,2)</f>
        <v>0</v>
      </c>
      <c r="BL155" s="17" t="s">
        <v>95</v>
      </c>
      <c r="BM155" s="239" t="s">
        <v>1050</v>
      </c>
    </row>
    <row r="156" s="12" customFormat="1" ht="22.8" customHeight="1">
      <c r="A156" s="12"/>
      <c r="B156" s="211"/>
      <c r="C156" s="212"/>
      <c r="D156" s="213" t="s">
        <v>77</v>
      </c>
      <c r="E156" s="225" t="s">
        <v>602</v>
      </c>
      <c r="F156" s="225" t="s">
        <v>603</v>
      </c>
      <c r="G156" s="212"/>
      <c r="H156" s="212"/>
      <c r="I156" s="215"/>
      <c r="J156" s="226">
        <f>BK156</f>
        <v>0</v>
      </c>
      <c r="K156" s="212"/>
      <c r="L156" s="217"/>
      <c r="M156" s="218"/>
      <c r="N156" s="219"/>
      <c r="O156" s="219"/>
      <c r="P156" s="220">
        <f>P157</f>
        <v>0</v>
      </c>
      <c r="Q156" s="219"/>
      <c r="R156" s="220">
        <f>R157</f>
        <v>0</v>
      </c>
      <c r="S156" s="219"/>
      <c r="T156" s="221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2" t="s">
        <v>85</v>
      </c>
      <c r="AT156" s="223" t="s">
        <v>77</v>
      </c>
      <c r="AU156" s="223" t="s">
        <v>85</v>
      </c>
      <c r="AY156" s="222" t="s">
        <v>134</v>
      </c>
      <c r="BK156" s="224">
        <f>BK157</f>
        <v>0</v>
      </c>
    </row>
    <row r="157" s="2" customFormat="1" ht="24.15" customHeight="1">
      <c r="A157" s="38"/>
      <c r="B157" s="39"/>
      <c r="C157" s="227" t="s">
        <v>310</v>
      </c>
      <c r="D157" s="227" t="s">
        <v>137</v>
      </c>
      <c r="E157" s="228" t="s">
        <v>1051</v>
      </c>
      <c r="F157" s="229" t="s">
        <v>1052</v>
      </c>
      <c r="G157" s="230" t="s">
        <v>198</v>
      </c>
      <c r="H157" s="231">
        <v>1.867</v>
      </c>
      <c r="I157" s="232"/>
      <c r="J157" s="233">
        <f>ROUND(I157*H157,2)</f>
        <v>0</v>
      </c>
      <c r="K157" s="234"/>
      <c r="L157" s="44"/>
      <c r="M157" s="241" t="s">
        <v>1</v>
      </c>
      <c r="N157" s="242" t="s">
        <v>43</v>
      </c>
      <c r="O157" s="243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95</v>
      </c>
      <c r="AT157" s="239" t="s">
        <v>137</v>
      </c>
      <c r="AU157" s="239" t="s">
        <v>87</v>
      </c>
      <c r="AY157" s="17" t="s">
        <v>134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85</v>
      </c>
      <c r="BK157" s="240">
        <f>ROUND(I157*H157,2)</f>
        <v>0</v>
      </c>
      <c r="BL157" s="17" t="s">
        <v>95</v>
      </c>
      <c r="BM157" s="239" t="s">
        <v>1053</v>
      </c>
    </row>
    <row r="158" s="2" customFormat="1" ht="6.96" customHeight="1">
      <c r="A158" s="38"/>
      <c r="B158" s="66"/>
      <c r="C158" s="67"/>
      <c r="D158" s="67"/>
      <c r="E158" s="67"/>
      <c r="F158" s="67"/>
      <c r="G158" s="67"/>
      <c r="H158" s="67"/>
      <c r="I158" s="67"/>
      <c r="J158" s="67"/>
      <c r="K158" s="67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4+cfyXn7ItWzQ23UZROfe9R4QVBaEQxxNVqEH9S3AerzExzxt6ME8L7FTCwIe8i+l4DQxNPM7fXkBHX4V/fVIw==" hashValue="NYUncE9kUEgZtyU/a4p2Kx9ZBTfy62iwGNznfwYeekw41Rybn/nOvgVTYYmLeJtFZjQXGss/5vqZDj4qJeA2hg==" algorithmName="SHA-512" password="CC35"/>
  <autoFilter ref="C123:K1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87</v>
      </c>
    </row>
    <row r="4" s="1" customFormat="1" ht="24.96" customHeight="1">
      <c r="B4" s="20"/>
      <c r="D4" s="148" t="s">
        <v>108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VV JIH-Parkoviště u Lidlu ul.Jugoslávská v Ostravě - Zábřehu</v>
      </c>
      <c r="F7" s="150"/>
      <c r="G7" s="150"/>
      <c r="H7" s="150"/>
      <c r="L7" s="20"/>
    </row>
    <row r="8" s="1" customFormat="1" ht="12" customHeight="1">
      <c r="B8" s="20"/>
      <c r="D8" s="150" t="s">
        <v>109</v>
      </c>
      <c r="L8" s="20"/>
    </row>
    <row r="9" s="2" customFormat="1" ht="16.5" customHeight="1">
      <c r="A9" s="38"/>
      <c r="B9" s="44"/>
      <c r="C9" s="38"/>
      <c r="D9" s="38"/>
      <c r="E9" s="151" t="s">
        <v>963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964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1054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36</v>
      </c>
      <c r="G14" s="38"/>
      <c r="H14" s="38"/>
      <c r="I14" s="150" t="s">
        <v>22</v>
      </c>
      <c r="J14" s="153" t="str">
        <f>'Rekapitulace stavby'!AN8</f>
        <v>16. 10. 2020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>008 45 451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Statutární město Ostrava, Městský obvod O-Jih</v>
      </c>
      <c r="F17" s="38"/>
      <c r="G17" s="38"/>
      <c r="H17" s="38"/>
      <c r="I17" s="150" t="s">
        <v>28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29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31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>457 97 170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>HaskoningDHV Czech Republic, spol. s r.o.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ROUND((SUM(BE124:BE148)),  2)</f>
        <v>0</v>
      </c>
      <c r="G35" s="38"/>
      <c r="H35" s="38"/>
      <c r="I35" s="164">
        <v>0.20999999999999999</v>
      </c>
      <c r="J35" s="163">
        <f>ROUND(((SUM(BE124:BE148))*I35),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ROUND((SUM(BF124:BF148)),  2)</f>
        <v>0</v>
      </c>
      <c r="G36" s="38"/>
      <c r="H36" s="38"/>
      <c r="I36" s="164">
        <v>0.14999999999999999</v>
      </c>
      <c r="J36" s="163">
        <f>ROUND(((SUM(BF124:BF148))*I36),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ROUND((SUM(BG124:BG148)),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ROUND((SUM(BH124:BH148)),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ROUND((SUM(BI124:BI148)),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VV JIH-Parkoviště u Lidlu ul.Jugoslávská v Ostravě - 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963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964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Následná péče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16. 10. 2020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Statutární město Ostrava, Městský obvod O-Jih</v>
      </c>
      <c r="G93" s="40"/>
      <c r="H93" s="40"/>
      <c r="I93" s="32" t="s">
        <v>31</v>
      </c>
      <c r="J93" s="36" t="str">
        <f>E23</f>
        <v>HaskoningDHV Czech Republic, spol. s 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112</v>
      </c>
      <c r="D96" s="185"/>
      <c r="E96" s="185"/>
      <c r="F96" s="185"/>
      <c r="G96" s="185"/>
      <c r="H96" s="185"/>
      <c r="I96" s="185"/>
      <c r="J96" s="186" t="s">
        <v>113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114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115</v>
      </c>
    </row>
    <row r="99" s="9" customFormat="1" ht="24.96" customHeight="1">
      <c r="A99" s="9"/>
      <c r="B99" s="188"/>
      <c r="C99" s="189"/>
      <c r="D99" s="190" t="s">
        <v>172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1055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1056</v>
      </c>
      <c r="E101" s="196"/>
      <c r="F101" s="196"/>
      <c r="G101" s="196"/>
      <c r="H101" s="196"/>
      <c r="I101" s="196"/>
      <c r="J101" s="197">
        <f>J139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180</v>
      </c>
      <c r="E102" s="196"/>
      <c r="F102" s="196"/>
      <c r="G102" s="196"/>
      <c r="H102" s="196"/>
      <c r="I102" s="196"/>
      <c r="J102" s="197">
        <f>J147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VV JIH-Parkoviště u Lidlu ul.Jugoslávská v Ostravě - Zábřehu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109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963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964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b - Následná péče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16. 10. 2020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40.05" customHeight="1">
      <c r="A120" s="38"/>
      <c r="B120" s="39"/>
      <c r="C120" s="32" t="s">
        <v>24</v>
      </c>
      <c r="D120" s="40"/>
      <c r="E120" s="40"/>
      <c r="F120" s="27" t="str">
        <f>E17</f>
        <v>Statutární město Ostrava, Městský obvod O-Jih</v>
      </c>
      <c r="G120" s="40"/>
      <c r="H120" s="40"/>
      <c r="I120" s="32" t="s">
        <v>31</v>
      </c>
      <c r="J120" s="36" t="str">
        <f>E23</f>
        <v>HaskoningDHV Czech Republic, spol. s 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IF(E20="","",E20)</f>
        <v>Vyplň údaj</v>
      </c>
      <c r="G121" s="40"/>
      <c r="H121" s="40"/>
      <c r="I121" s="32" t="s">
        <v>35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121</v>
      </c>
      <c r="D123" s="202" t="s">
        <v>63</v>
      </c>
      <c r="E123" s="202" t="s">
        <v>59</v>
      </c>
      <c r="F123" s="202" t="s">
        <v>60</v>
      </c>
      <c r="G123" s="202" t="s">
        <v>122</v>
      </c>
      <c r="H123" s="202" t="s">
        <v>123</v>
      </c>
      <c r="I123" s="202" t="s">
        <v>124</v>
      </c>
      <c r="J123" s="203" t="s">
        <v>113</v>
      </c>
      <c r="K123" s="204" t="s">
        <v>125</v>
      </c>
      <c r="L123" s="205"/>
      <c r="M123" s="100" t="s">
        <v>1</v>
      </c>
      <c r="N123" s="101" t="s">
        <v>42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40"/>
      <c r="J124" s="206">
        <f>BK124</f>
        <v>0</v>
      </c>
      <c r="K124" s="40"/>
      <c r="L124" s="44"/>
      <c r="M124" s="103"/>
      <c r="N124" s="207"/>
      <c r="O124" s="104"/>
      <c r="P124" s="208">
        <f>P125</f>
        <v>0</v>
      </c>
      <c r="Q124" s="104"/>
      <c r="R124" s="208">
        <f>R125</f>
        <v>0</v>
      </c>
      <c r="S124" s="104"/>
      <c r="T124" s="209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115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77</v>
      </c>
      <c r="E125" s="214" t="s">
        <v>181</v>
      </c>
      <c r="F125" s="214" t="s">
        <v>182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P126+P139+P147</f>
        <v>0</v>
      </c>
      <c r="Q125" s="219"/>
      <c r="R125" s="220">
        <f>R126+R139+R147</f>
        <v>0</v>
      </c>
      <c r="S125" s="219"/>
      <c r="T125" s="221">
        <f>T126+T139+T147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85</v>
      </c>
      <c r="AT125" s="223" t="s">
        <v>77</v>
      </c>
      <c r="AU125" s="223" t="s">
        <v>78</v>
      </c>
      <c r="AY125" s="222" t="s">
        <v>134</v>
      </c>
      <c r="BK125" s="224">
        <f>BK126+BK139+BK147</f>
        <v>0</v>
      </c>
    </row>
    <row r="126" s="12" customFormat="1" ht="22.8" customHeight="1">
      <c r="A126" s="12"/>
      <c r="B126" s="211"/>
      <c r="C126" s="212"/>
      <c r="D126" s="213" t="s">
        <v>77</v>
      </c>
      <c r="E126" s="225" t="s">
        <v>219</v>
      </c>
      <c r="F126" s="225" t="s">
        <v>1057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SUM(P127:P138)</f>
        <v>0</v>
      </c>
      <c r="Q126" s="219"/>
      <c r="R126" s="220">
        <f>SUM(R127:R138)</f>
        <v>0</v>
      </c>
      <c r="S126" s="219"/>
      <c r="T126" s="221">
        <f>SUM(T127:T138)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77</v>
      </c>
      <c r="AU126" s="223" t="s">
        <v>85</v>
      </c>
      <c r="AY126" s="222" t="s">
        <v>134</v>
      </c>
      <c r="BK126" s="224">
        <f>SUM(BK127:BK138)</f>
        <v>0</v>
      </c>
    </row>
    <row r="127" s="2" customFormat="1" ht="24.15" customHeight="1">
      <c r="A127" s="38"/>
      <c r="B127" s="39"/>
      <c r="C127" s="227" t="s">
        <v>85</v>
      </c>
      <c r="D127" s="227" t="s">
        <v>137</v>
      </c>
      <c r="E127" s="228" t="s">
        <v>1058</v>
      </c>
      <c r="F127" s="229" t="s">
        <v>1059</v>
      </c>
      <c r="G127" s="230" t="s">
        <v>722</v>
      </c>
      <c r="H127" s="231">
        <v>75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43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95</v>
      </c>
      <c r="AT127" s="239" t="s">
        <v>137</v>
      </c>
      <c r="AU127" s="239" t="s">
        <v>87</v>
      </c>
      <c r="AY127" s="17" t="s">
        <v>134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85</v>
      </c>
      <c r="BK127" s="240">
        <f>ROUND(I127*H127,2)</f>
        <v>0</v>
      </c>
      <c r="BL127" s="17" t="s">
        <v>95</v>
      </c>
      <c r="BM127" s="239" t="s">
        <v>1060</v>
      </c>
    </row>
    <row r="128" s="2" customFormat="1" ht="24.15" customHeight="1">
      <c r="A128" s="38"/>
      <c r="B128" s="39"/>
      <c r="C128" s="227" t="s">
        <v>87</v>
      </c>
      <c r="D128" s="227" t="s">
        <v>137</v>
      </c>
      <c r="E128" s="228" t="s">
        <v>999</v>
      </c>
      <c r="F128" s="229" t="s">
        <v>1061</v>
      </c>
      <c r="G128" s="230" t="s">
        <v>198</v>
      </c>
      <c r="H128" s="231">
        <v>0.0030000000000000001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43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95</v>
      </c>
      <c r="AT128" s="239" t="s">
        <v>137</v>
      </c>
      <c r="AU128" s="239" t="s">
        <v>87</v>
      </c>
      <c r="AY128" s="17" t="s">
        <v>134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85</v>
      </c>
      <c r="BK128" s="240">
        <f>ROUND(I128*H128,2)</f>
        <v>0</v>
      </c>
      <c r="BL128" s="17" t="s">
        <v>95</v>
      </c>
      <c r="BM128" s="239" t="s">
        <v>1062</v>
      </c>
    </row>
    <row r="129" s="2" customFormat="1" ht="21.75" customHeight="1">
      <c r="A129" s="38"/>
      <c r="B129" s="39"/>
      <c r="C129" s="227" t="s">
        <v>92</v>
      </c>
      <c r="D129" s="227" t="s">
        <v>137</v>
      </c>
      <c r="E129" s="228" t="s">
        <v>1002</v>
      </c>
      <c r="F129" s="229" t="s">
        <v>1003</v>
      </c>
      <c r="G129" s="230" t="s">
        <v>187</v>
      </c>
      <c r="H129" s="231">
        <v>22.800000000000001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43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95</v>
      </c>
      <c r="AT129" s="239" t="s">
        <v>137</v>
      </c>
      <c r="AU129" s="239" t="s">
        <v>87</v>
      </c>
      <c r="AY129" s="17" t="s">
        <v>134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85</v>
      </c>
      <c r="BK129" s="240">
        <f>ROUND(I129*H129,2)</f>
        <v>0</v>
      </c>
      <c r="BL129" s="17" t="s">
        <v>95</v>
      </c>
      <c r="BM129" s="239" t="s">
        <v>1063</v>
      </c>
    </row>
    <row r="130" s="2" customFormat="1" ht="24.15" customHeight="1">
      <c r="A130" s="38"/>
      <c r="B130" s="39"/>
      <c r="C130" s="227" t="s">
        <v>95</v>
      </c>
      <c r="D130" s="227" t="s">
        <v>137</v>
      </c>
      <c r="E130" s="228" t="s">
        <v>1005</v>
      </c>
      <c r="F130" s="229" t="s">
        <v>1006</v>
      </c>
      <c r="G130" s="230" t="s">
        <v>187</v>
      </c>
      <c r="H130" s="231">
        <v>151.19999999999999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43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95</v>
      </c>
      <c r="AT130" s="239" t="s">
        <v>137</v>
      </c>
      <c r="AU130" s="239" t="s">
        <v>87</v>
      </c>
      <c r="AY130" s="17" t="s">
        <v>134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85</v>
      </c>
      <c r="BK130" s="240">
        <f>ROUND(I130*H130,2)</f>
        <v>0</v>
      </c>
      <c r="BL130" s="17" t="s">
        <v>95</v>
      </c>
      <c r="BM130" s="239" t="s">
        <v>1064</v>
      </c>
    </row>
    <row r="131" s="2" customFormat="1" ht="16.5" customHeight="1">
      <c r="A131" s="38"/>
      <c r="B131" s="39"/>
      <c r="C131" s="227" t="s">
        <v>98</v>
      </c>
      <c r="D131" s="227" t="s">
        <v>137</v>
      </c>
      <c r="E131" s="228" t="s">
        <v>1008</v>
      </c>
      <c r="F131" s="229" t="s">
        <v>1065</v>
      </c>
      <c r="G131" s="230" t="s">
        <v>187</v>
      </c>
      <c r="H131" s="231">
        <v>16.800000000000001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43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95</v>
      </c>
      <c r="AT131" s="239" t="s">
        <v>137</v>
      </c>
      <c r="AU131" s="239" t="s">
        <v>87</v>
      </c>
      <c r="AY131" s="17" t="s">
        <v>134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85</v>
      </c>
      <c r="BK131" s="240">
        <f>ROUND(I131*H131,2)</f>
        <v>0</v>
      </c>
      <c r="BL131" s="17" t="s">
        <v>95</v>
      </c>
      <c r="BM131" s="239" t="s">
        <v>1066</v>
      </c>
    </row>
    <row r="132" s="2" customFormat="1" ht="16.5" customHeight="1">
      <c r="A132" s="38"/>
      <c r="B132" s="39"/>
      <c r="C132" s="227" t="s">
        <v>157</v>
      </c>
      <c r="D132" s="227" t="s">
        <v>137</v>
      </c>
      <c r="E132" s="228" t="s">
        <v>1008</v>
      </c>
      <c r="F132" s="229" t="s">
        <v>1065</v>
      </c>
      <c r="G132" s="230" t="s">
        <v>187</v>
      </c>
      <c r="H132" s="231">
        <v>6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43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95</v>
      </c>
      <c r="AT132" s="239" t="s">
        <v>137</v>
      </c>
      <c r="AU132" s="239" t="s">
        <v>87</v>
      </c>
      <c r="AY132" s="17" t="s">
        <v>134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85</v>
      </c>
      <c r="BK132" s="240">
        <f>ROUND(I132*H132,2)</f>
        <v>0</v>
      </c>
      <c r="BL132" s="17" t="s">
        <v>95</v>
      </c>
      <c r="BM132" s="239" t="s">
        <v>1067</v>
      </c>
    </row>
    <row r="133" s="2" customFormat="1" ht="24.15" customHeight="1">
      <c r="A133" s="38"/>
      <c r="B133" s="39"/>
      <c r="C133" s="227" t="s">
        <v>163</v>
      </c>
      <c r="D133" s="227" t="s">
        <v>137</v>
      </c>
      <c r="E133" s="228" t="s">
        <v>1068</v>
      </c>
      <c r="F133" s="229" t="s">
        <v>1069</v>
      </c>
      <c r="G133" s="230" t="s">
        <v>209</v>
      </c>
      <c r="H133" s="231">
        <v>75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43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95</v>
      </c>
      <c r="AT133" s="239" t="s">
        <v>137</v>
      </c>
      <c r="AU133" s="239" t="s">
        <v>87</v>
      </c>
      <c r="AY133" s="17" t="s">
        <v>134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85</v>
      </c>
      <c r="BK133" s="240">
        <f>ROUND(I133*H133,2)</f>
        <v>0</v>
      </c>
      <c r="BL133" s="17" t="s">
        <v>95</v>
      </c>
      <c r="BM133" s="239" t="s">
        <v>1070</v>
      </c>
    </row>
    <row r="134" s="2" customFormat="1" ht="16.5" customHeight="1">
      <c r="A134" s="38"/>
      <c r="B134" s="39"/>
      <c r="C134" s="227" t="s">
        <v>167</v>
      </c>
      <c r="D134" s="227" t="s">
        <v>137</v>
      </c>
      <c r="E134" s="228" t="s">
        <v>1071</v>
      </c>
      <c r="F134" s="229" t="s">
        <v>1072</v>
      </c>
      <c r="G134" s="230" t="s">
        <v>218</v>
      </c>
      <c r="H134" s="231">
        <v>15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43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95</v>
      </c>
      <c r="AT134" s="239" t="s">
        <v>137</v>
      </c>
      <c r="AU134" s="239" t="s">
        <v>87</v>
      </c>
      <c r="AY134" s="17" t="s">
        <v>134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85</v>
      </c>
      <c r="BK134" s="240">
        <f>ROUND(I134*H134,2)</f>
        <v>0</v>
      </c>
      <c r="BL134" s="17" t="s">
        <v>95</v>
      </c>
      <c r="BM134" s="239" t="s">
        <v>1073</v>
      </c>
    </row>
    <row r="135" s="2" customFormat="1" ht="24.15" customHeight="1">
      <c r="A135" s="38"/>
      <c r="B135" s="39"/>
      <c r="C135" s="227" t="s">
        <v>215</v>
      </c>
      <c r="D135" s="227" t="s">
        <v>137</v>
      </c>
      <c r="E135" s="228" t="s">
        <v>1074</v>
      </c>
      <c r="F135" s="229" t="s">
        <v>1075</v>
      </c>
      <c r="G135" s="230" t="s">
        <v>218</v>
      </c>
      <c r="H135" s="231">
        <v>30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43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95</v>
      </c>
      <c r="AT135" s="239" t="s">
        <v>137</v>
      </c>
      <c r="AU135" s="239" t="s">
        <v>87</v>
      </c>
      <c r="AY135" s="17" t="s">
        <v>134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85</v>
      </c>
      <c r="BK135" s="240">
        <f>ROUND(I135*H135,2)</f>
        <v>0</v>
      </c>
      <c r="BL135" s="17" t="s">
        <v>95</v>
      </c>
      <c r="BM135" s="239" t="s">
        <v>1076</v>
      </c>
    </row>
    <row r="136" s="2" customFormat="1" ht="16.5" customHeight="1">
      <c r="A136" s="38"/>
      <c r="B136" s="39"/>
      <c r="C136" s="227" t="s">
        <v>202</v>
      </c>
      <c r="D136" s="227" t="s">
        <v>137</v>
      </c>
      <c r="E136" s="228" t="s">
        <v>1020</v>
      </c>
      <c r="F136" s="229" t="s">
        <v>1077</v>
      </c>
      <c r="G136" s="230" t="s">
        <v>722</v>
      </c>
      <c r="H136" s="231">
        <v>75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43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95</v>
      </c>
      <c r="AT136" s="239" t="s">
        <v>137</v>
      </c>
      <c r="AU136" s="239" t="s">
        <v>87</v>
      </c>
      <c r="AY136" s="17" t="s">
        <v>134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85</v>
      </c>
      <c r="BK136" s="240">
        <f>ROUND(I136*H136,2)</f>
        <v>0</v>
      </c>
      <c r="BL136" s="17" t="s">
        <v>95</v>
      </c>
      <c r="BM136" s="239" t="s">
        <v>1078</v>
      </c>
    </row>
    <row r="137" s="2" customFormat="1" ht="16.5" customHeight="1">
      <c r="A137" s="38"/>
      <c r="B137" s="39"/>
      <c r="C137" s="269" t="s">
        <v>223</v>
      </c>
      <c r="D137" s="269" t="s">
        <v>195</v>
      </c>
      <c r="E137" s="270" t="s">
        <v>1079</v>
      </c>
      <c r="F137" s="271" t="s">
        <v>1080</v>
      </c>
      <c r="G137" s="272" t="s">
        <v>1081</v>
      </c>
      <c r="H137" s="273">
        <v>0.029999999999999999</v>
      </c>
      <c r="I137" s="274"/>
      <c r="J137" s="275">
        <f>ROUND(I137*H137,2)</f>
        <v>0</v>
      </c>
      <c r="K137" s="276"/>
      <c r="L137" s="277"/>
      <c r="M137" s="278" t="s">
        <v>1</v>
      </c>
      <c r="N137" s="279" t="s">
        <v>43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167</v>
      </c>
      <c r="AT137" s="239" t="s">
        <v>195</v>
      </c>
      <c r="AU137" s="239" t="s">
        <v>87</v>
      </c>
      <c r="AY137" s="17" t="s">
        <v>134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85</v>
      </c>
      <c r="BK137" s="240">
        <f>ROUND(I137*H137,2)</f>
        <v>0</v>
      </c>
      <c r="BL137" s="17" t="s">
        <v>95</v>
      </c>
      <c r="BM137" s="239" t="s">
        <v>1082</v>
      </c>
    </row>
    <row r="138" s="2" customFormat="1" ht="16.5" customHeight="1">
      <c r="A138" s="38"/>
      <c r="B138" s="39"/>
      <c r="C138" s="227" t="s">
        <v>206</v>
      </c>
      <c r="D138" s="227" t="s">
        <v>137</v>
      </c>
      <c r="E138" s="228" t="s">
        <v>1026</v>
      </c>
      <c r="F138" s="229" t="s">
        <v>1036</v>
      </c>
      <c r="G138" s="230" t="s">
        <v>722</v>
      </c>
      <c r="H138" s="231">
        <v>15</v>
      </c>
      <c r="I138" s="232"/>
      <c r="J138" s="233">
        <f>ROUND(I138*H138,2)</f>
        <v>0</v>
      </c>
      <c r="K138" s="234"/>
      <c r="L138" s="44"/>
      <c r="M138" s="235" t="s">
        <v>1</v>
      </c>
      <c r="N138" s="236" t="s">
        <v>43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95</v>
      </c>
      <c r="AT138" s="239" t="s">
        <v>137</v>
      </c>
      <c r="AU138" s="239" t="s">
        <v>87</v>
      </c>
      <c r="AY138" s="17" t="s">
        <v>134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85</v>
      </c>
      <c r="BK138" s="240">
        <f>ROUND(I138*H138,2)</f>
        <v>0</v>
      </c>
      <c r="BL138" s="17" t="s">
        <v>95</v>
      </c>
      <c r="BM138" s="239" t="s">
        <v>1083</v>
      </c>
    </row>
    <row r="139" s="12" customFormat="1" ht="22.8" customHeight="1">
      <c r="A139" s="12"/>
      <c r="B139" s="211"/>
      <c r="C139" s="212"/>
      <c r="D139" s="213" t="s">
        <v>77</v>
      </c>
      <c r="E139" s="225" t="s">
        <v>1084</v>
      </c>
      <c r="F139" s="225" t="s">
        <v>1085</v>
      </c>
      <c r="G139" s="212"/>
      <c r="H139" s="212"/>
      <c r="I139" s="215"/>
      <c r="J139" s="226">
        <f>BK139</f>
        <v>0</v>
      </c>
      <c r="K139" s="212"/>
      <c r="L139" s="217"/>
      <c r="M139" s="218"/>
      <c r="N139" s="219"/>
      <c r="O139" s="219"/>
      <c r="P139" s="220">
        <f>SUM(P140:P146)</f>
        <v>0</v>
      </c>
      <c r="Q139" s="219"/>
      <c r="R139" s="220">
        <f>SUM(R140:R146)</f>
        <v>0</v>
      </c>
      <c r="S139" s="219"/>
      <c r="T139" s="221">
        <f>SUM(T140:T146)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85</v>
      </c>
      <c r="AT139" s="223" t="s">
        <v>77</v>
      </c>
      <c r="AU139" s="223" t="s">
        <v>85</v>
      </c>
      <c r="AY139" s="222" t="s">
        <v>134</v>
      </c>
      <c r="BK139" s="224">
        <f>SUM(BK140:BK146)</f>
        <v>0</v>
      </c>
    </row>
    <row r="140" s="2" customFormat="1" ht="24.15" customHeight="1">
      <c r="A140" s="38"/>
      <c r="B140" s="39"/>
      <c r="C140" s="227" t="s">
        <v>234</v>
      </c>
      <c r="D140" s="227" t="s">
        <v>137</v>
      </c>
      <c r="E140" s="228" t="s">
        <v>1086</v>
      </c>
      <c r="F140" s="229" t="s">
        <v>1087</v>
      </c>
      <c r="G140" s="230" t="s">
        <v>209</v>
      </c>
      <c r="H140" s="231">
        <v>300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43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95</v>
      </c>
      <c r="AT140" s="239" t="s">
        <v>137</v>
      </c>
      <c r="AU140" s="239" t="s">
        <v>87</v>
      </c>
      <c r="AY140" s="17" t="s">
        <v>134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85</v>
      </c>
      <c r="BK140" s="240">
        <f>ROUND(I140*H140,2)</f>
        <v>0</v>
      </c>
      <c r="BL140" s="17" t="s">
        <v>95</v>
      </c>
      <c r="BM140" s="239" t="s">
        <v>1088</v>
      </c>
    </row>
    <row r="141" s="2" customFormat="1" ht="24.15" customHeight="1">
      <c r="A141" s="38"/>
      <c r="B141" s="39"/>
      <c r="C141" s="227" t="s">
        <v>210</v>
      </c>
      <c r="D141" s="227" t="s">
        <v>137</v>
      </c>
      <c r="E141" s="228" t="s">
        <v>999</v>
      </c>
      <c r="F141" s="229" t="s">
        <v>1061</v>
      </c>
      <c r="G141" s="230" t="s">
        <v>198</v>
      </c>
      <c r="H141" s="231">
        <v>0.0040000000000000001</v>
      </c>
      <c r="I141" s="232"/>
      <c r="J141" s="233">
        <f>ROUND(I141*H141,2)</f>
        <v>0</v>
      </c>
      <c r="K141" s="234"/>
      <c r="L141" s="44"/>
      <c r="M141" s="235" t="s">
        <v>1</v>
      </c>
      <c r="N141" s="236" t="s">
        <v>43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95</v>
      </c>
      <c r="AT141" s="239" t="s">
        <v>137</v>
      </c>
      <c r="AU141" s="239" t="s">
        <v>87</v>
      </c>
      <c r="AY141" s="17" t="s">
        <v>134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85</v>
      </c>
      <c r="BK141" s="240">
        <f>ROUND(I141*H141,2)</f>
        <v>0</v>
      </c>
      <c r="BL141" s="17" t="s">
        <v>95</v>
      </c>
      <c r="BM141" s="239" t="s">
        <v>1089</v>
      </c>
    </row>
    <row r="142" s="2" customFormat="1" ht="21.75" customHeight="1">
      <c r="A142" s="38"/>
      <c r="B142" s="39"/>
      <c r="C142" s="227" t="s">
        <v>8</v>
      </c>
      <c r="D142" s="227" t="s">
        <v>137</v>
      </c>
      <c r="E142" s="228" t="s">
        <v>1002</v>
      </c>
      <c r="F142" s="229" t="s">
        <v>1003</v>
      </c>
      <c r="G142" s="230" t="s">
        <v>187</v>
      </c>
      <c r="H142" s="231">
        <v>6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43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95</v>
      </c>
      <c r="AT142" s="239" t="s">
        <v>137</v>
      </c>
      <c r="AU142" s="239" t="s">
        <v>87</v>
      </c>
      <c r="AY142" s="17" t="s">
        <v>134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85</v>
      </c>
      <c r="BK142" s="240">
        <f>ROUND(I142*H142,2)</f>
        <v>0</v>
      </c>
      <c r="BL142" s="17" t="s">
        <v>95</v>
      </c>
      <c r="BM142" s="239" t="s">
        <v>1090</v>
      </c>
    </row>
    <row r="143" s="2" customFormat="1" ht="24.15" customHeight="1">
      <c r="A143" s="38"/>
      <c r="B143" s="39"/>
      <c r="C143" s="227" t="s">
        <v>214</v>
      </c>
      <c r="D143" s="227" t="s">
        <v>137</v>
      </c>
      <c r="E143" s="228" t="s">
        <v>1005</v>
      </c>
      <c r="F143" s="229" t="s">
        <v>1006</v>
      </c>
      <c r="G143" s="230" t="s">
        <v>187</v>
      </c>
      <c r="H143" s="231">
        <v>54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43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95</v>
      </c>
      <c r="AT143" s="239" t="s">
        <v>137</v>
      </c>
      <c r="AU143" s="239" t="s">
        <v>87</v>
      </c>
      <c r="AY143" s="17" t="s">
        <v>134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85</v>
      </c>
      <c r="BK143" s="240">
        <f>ROUND(I143*H143,2)</f>
        <v>0</v>
      </c>
      <c r="BL143" s="17" t="s">
        <v>95</v>
      </c>
      <c r="BM143" s="239" t="s">
        <v>1091</v>
      </c>
    </row>
    <row r="144" s="2" customFormat="1" ht="16.5" customHeight="1">
      <c r="A144" s="38"/>
      <c r="B144" s="39"/>
      <c r="C144" s="227" t="s">
        <v>254</v>
      </c>
      <c r="D144" s="227" t="s">
        <v>137</v>
      </c>
      <c r="E144" s="228" t="s">
        <v>1008</v>
      </c>
      <c r="F144" s="229" t="s">
        <v>1065</v>
      </c>
      <c r="G144" s="230" t="s">
        <v>187</v>
      </c>
      <c r="H144" s="231">
        <v>6</v>
      </c>
      <c r="I144" s="232"/>
      <c r="J144" s="233">
        <f>ROUND(I144*H144,2)</f>
        <v>0</v>
      </c>
      <c r="K144" s="234"/>
      <c r="L144" s="44"/>
      <c r="M144" s="235" t="s">
        <v>1</v>
      </c>
      <c r="N144" s="236" t="s">
        <v>43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95</v>
      </c>
      <c r="AT144" s="239" t="s">
        <v>137</v>
      </c>
      <c r="AU144" s="239" t="s">
        <v>87</v>
      </c>
      <c r="AY144" s="17" t="s">
        <v>134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7" t="s">
        <v>85</v>
      </c>
      <c r="BK144" s="240">
        <f>ROUND(I144*H144,2)</f>
        <v>0</v>
      </c>
      <c r="BL144" s="17" t="s">
        <v>95</v>
      </c>
      <c r="BM144" s="239" t="s">
        <v>1092</v>
      </c>
    </row>
    <row r="145" s="2" customFormat="1" ht="24.15" customHeight="1">
      <c r="A145" s="38"/>
      <c r="B145" s="39"/>
      <c r="C145" s="227" t="s">
        <v>219</v>
      </c>
      <c r="D145" s="227" t="s">
        <v>137</v>
      </c>
      <c r="E145" s="228" t="s">
        <v>1093</v>
      </c>
      <c r="F145" s="229" t="s">
        <v>1094</v>
      </c>
      <c r="G145" s="230" t="s">
        <v>209</v>
      </c>
      <c r="H145" s="231">
        <v>180</v>
      </c>
      <c r="I145" s="232"/>
      <c r="J145" s="233">
        <f>ROUND(I145*H145,2)</f>
        <v>0</v>
      </c>
      <c r="K145" s="234"/>
      <c r="L145" s="44"/>
      <c r="M145" s="235" t="s">
        <v>1</v>
      </c>
      <c r="N145" s="236" t="s">
        <v>43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95</v>
      </c>
      <c r="AT145" s="239" t="s">
        <v>137</v>
      </c>
      <c r="AU145" s="239" t="s">
        <v>87</v>
      </c>
      <c r="AY145" s="17" t="s">
        <v>134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85</v>
      </c>
      <c r="BK145" s="240">
        <f>ROUND(I145*H145,2)</f>
        <v>0</v>
      </c>
      <c r="BL145" s="17" t="s">
        <v>95</v>
      </c>
      <c r="BM145" s="239" t="s">
        <v>1095</v>
      </c>
    </row>
    <row r="146" s="2" customFormat="1" ht="16.5" customHeight="1">
      <c r="A146" s="38"/>
      <c r="B146" s="39"/>
      <c r="C146" s="269" t="s">
        <v>268</v>
      </c>
      <c r="D146" s="269" t="s">
        <v>195</v>
      </c>
      <c r="E146" s="270" t="s">
        <v>1096</v>
      </c>
      <c r="F146" s="271" t="s">
        <v>1097</v>
      </c>
      <c r="G146" s="272" t="s">
        <v>1081</v>
      </c>
      <c r="H146" s="273">
        <v>0.035999999999999997</v>
      </c>
      <c r="I146" s="274"/>
      <c r="J146" s="275">
        <f>ROUND(I146*H146,2)</f>
        <v>0</v>
      </c>
      <c r="K146" s="276"/>
      <c r="L146" s="277"/>
      <c r="M146" s="278" t="s">
        <v>1</v>
      </c>
      <c r="N146" s="279" t="s">
        <v>43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167</v>
      </c>
      <c r="AT146" s="239" t="s">
        <v>195</v>
      </c>
      <c r="AU146" s="239" t="s">
        <v>87</v>
      </c>
      <c r="AY146" s="17" t="s">
        <v>134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85</v>
      </c>
      <c r="BK146" s="240">
        <f>ROUND(I146*H146,2)</f>
        <v>0</v>
      </c>
      <c r="BL146" s="17" t="s">
        <v>95</v>
      </c>
      <c r="BM146" s="239" t="s">
        <v>1098</v>
      </c>
    </row>
    <row r="147" s="12" customFormat="1" ht="22.8" customHeight="1">
      <c r="A147" s="12"/>
      <c r="B147" s="211"/>
      <c r="C147" s="212"/>
      <c r="D147" s="213" t="s">
        <v>77</v>
      </c>
      <c r="E147" s="225" t="s">
        <v>602</v>
      </c>
      <c r="F147" s="225" t="s">
        <v>603</v>
      </c>
      <c r="G147" s="212"/>
      <c r="H147" s="212"/>
      <c r="I147" s="215"/>
      <c r="J147" s="226">
        <f>BK147</f>
        <v>0</v>
      </c>
      <c r="K147" s="212"/>
      <c r="L147" s="217"/>
      <c r="M147" s="218"/>
      <c r="N147" s="219"/>
      <c r="O147" s="219"/>
      <c r="P147" s="220">
        <f>P148</f>
        <v>0</v>
      </c>
      <c r="Q147" s="219"/>
      <c r="R147" s="220">
        <f>R148</f>
        <v>0</v>
      </c>
      <c r="S147" s="219"/>
      <c r="T147" s="221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2" t="s">
        <v>85</v>
      </c>
      <c r="AT147" s="223" t="s">
        <v>77</v>
      </c>
      <c r="AU147" s="223" t="s">
        <v>85</v>
      </c>
      <c r="AY147" s="222" t="s">
        <v>134</v>
      </c>
      <c r="BK147" s="224">
        <f>BK148</f>
        <v>0</v>
      </c>
    </row>
    <row r="148" s="2" customFormat="1" ht="24.15" customHeight="1">
      <c r="A148" s="38"/>
      <c r="B148" s="39"/>
      <c r="C148" s="227" t="s">
        <v>222</v>
      </c>
      <c r="D148" s="227" t="s">
        <v>137</v>
      </c>
      <c r="E148" s="228" t="s">
        <v>1051</v>
      </c>
      <c r="F148" s="229" t="s">
        <v>1052</v>
      </c>
      <c r="G148" s="230" t="s">
        <v>198</v>
      </c>
      <c r="H148" s="231">
        <v>0.014999999999999999</v>
      </c>
      <c r="I148" s="232"/>
      <c r="J148" s="233">
        <f>ROUND(I148*H148,2)</f>
        <v>0</v>
      </c>
      <c r="K148" s="234"/>
      <c r="L148" s="44"/>
      <c r="M148" s="241" t="s">
        <v>1</v>
      </c>
      <c r="N148" s="242" t="s">
        <v>43</v>
      </c>
      <c r="O148" s="243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95</v>
      </c>
      <c r="AT148" s="239" t="s">
        <v>137</v>
      </c>
      <c r="AU148" s="239" t="s">
        <v>87</v>
      </c>
      <c r="AY148" s="17" t="s">
        <v>134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85</v>
      </c>
      <c r="BK148" s="240">
        <f>ROUND(I148*H148,2)</f>
        <v>0</v>
      </c>
      <c r="BL148" s="17" t="s">
        <v>95</v>
      </c>
      <c r="BM148" s="239" t="s">
        <v>1099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ft2ketAJM7J1lHkScMsfeBaZykioYeezg3pjuywKQHzIXSrgYSZ21Mqnue11oeGM59lCgCNUv4oS7+GXMOEdbg==" hashValue="jdMYXLFJ0I6gyHL1nAD99j4mDjAIRXADfJ2cjiLA5inMLrUXsePPnpIiY8oGA3AKKrhhYCRFrU6fTiFzqweFzA==" algorithmName="SHA-512" password="CC35"/>
  <autoFilter ref="C123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Pflegrová Drahomíra Ing.</dc:creator>
  <cp:lastModifiedBy>Pflegrová Drahomíra Ing.</cp:lastModifiedBy>
  <dcterms:created xsi:type="dcterms:W3CDTF">2022-02-02T14:28:09Z</dcterms:created>
  <dcterms:modified xsi:type="dcterms:W3CDTF">2022-02-02T14:28:19Z</dcterms:modified>
</cp:coreProperties>
</file>